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hicks\Desktop\PM2.5 Update MOVES\EmissionInventoryOutput_reports\EmissionInventoryOutput_reports\"/>
    </mc:Choice>
  </mc:AlternateContent>
  <bookViews>
    <workbookView xWindow="0" yWindow="0" windowWidth="19200" windowHeight="11460"/>
  </bookViews>
  <sheets>
    <sheet name="SummaryReportBody" sheetId="1" r:id="rId1"/>
    <sheet name="Results" sheetId="3" r:id="rId2"/>
    <sheet name="Walker2017Header" sheetId="2" r:id="rId3"/>
    <sheet name="PM25" sheetId="5" r:id="rId4"/>
    <sheet name="ByHour2024frMOVES" sheetId="4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31" i="5" l="1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V26" i="4" l="1"/>
  <c r="V2" i="4"/>
  <c r="U2" i="4"/>
  <c r="S2" i="4"/>
  <c r="O26" i="4"/>
  <c r="W26" i="4" s="1"/>
  <c r="N26" i="4"/>
  <c r="M26" i="4"/>
  <c r="U26" i="4" s="1"/>
  <c r="L26" i="4"/>
  <c r="T26" i="4" s="1"/>
  <c r="K26" i="4"/>
  <c r="R29" i="4" s="1"/>
  <c r="O2" i="4"/>
  <c r="W2" i="4" s="1"/>
  <c r="N2" i="4"/>
  <c r="M2" i="4"/>
  <c r="L2" i="4"/>
  <c r="T2" i="4" s="1"/>
  <c r="K2" i="4"/>
  <c r="R5" i="4" s="1"/>
  <c r="S26" i="4" l="1"/>
  <c r="K31" i="1" l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A24" i="3" l="1"/>
  <c r="AC24" i="3" s="1"/>
  <c r="AD24" i="3" s="1"/>
  <c r="D24" i="3" s="1"/>
  <c r="A25" i="5"/>
  <c r="X25" i="5" s="1"/>
  <c r="Y25" i="5" s="1"/>
  <c r="D25" i="5" s="1"/>
  <c r="A17" i="5"/>
  <c r="X17" i="5" s="1"/>
  <c r="Y17" i="5" s="1"/>
  <c r="D17" i="5" s="1"/>
  <c r="A9" i="5"/>
  <c r="X9" i="5" s="1"/>
  <c r="Y9" i="5" s="1"/>
  <c r="D9" i="5" s="1"/>
  <c r="A21" i="5"/>
  <c r="X21" i="5" s="1"/>
  <c r="Y21" i="5" s="1"/>
  <c r="D21" i="5" s="1"/>
  <c r="A4" i="5"/>
  <c r="X4" i="5" s="1"/>
  <c r="A19" i="5"/>
  <c r="X19" i="5" s="1"/>
  <c r="Y19" i="5" s="1"/>
  <c r="D19" i="5" s="1"/>
  <c r="A10" i="5"/>
  <c r="X10" i="5" s="1"/>
  <c r="Y10" i="5" s="1"/>
  <c r="D10" i="5" s="1"/>
  <c r="A24" i="5"/>
  <c r="X24" i="5" s="1"/>
  <c r="Y24" i="5" s="1"/>
  <c r="D24" i="5" s="1"/>
  <c r="A16" i="5"/>
  <c r="X16" i="5" s="1"/>
  <c r="Y16" i="5" s="1"/>
  <c r="D16" i="5" s="1"/>
  <c r="A8" i="5"/>
  <c r="X8" i="5" s="1"/>
  <c r="Y8" i="5" s="1"/>
  <c r="D8" i="5" s="1"/>
  <c r="A13" i="5"/>
  <c r="X13" i="5" s="1"/>
  <c r="Y13" i="5" s="1"/>
  <c r="D13" i="5" s="1"/>
  <c r="A26" i="5"/>
  <c r="X26" i="5" s="1"/>
  <c r="Y26" i="5" s="1"/>
  <c r="D26" i="5" s="1"/>
  <c r="A23" i="5"/>
  <c r="X23" i="5" s="1"/>
  <c r="Y23" i="5" s="1"/>
  <c r="D23" i="5" s="1"/>
  <c r="A15" i="5"/>
  <c r="X15" i="5" s="1"/>
  <c r="Y15" i="5" s="1"/>
  <c r="D15" i="5" s="1"/>
  <c r="A7" i="5"/>
  <c r="X7" i="5" s="1"/>
  <c r="Y7" i="5" s="1"/>
  <c r="D7" i="5" s="1"/>
  <c r="A20" i="5"/>
  <c r="X20" i="5" s="1"/>
  <c r="Y20" i="5" s="1"/>
  <c r="D20" i="5" s="1"/>
  <c r="A27" i="5"/>
  <c r="X27" i="5" s="1"/>
  <c r="Y27" i="5" s="1"/>
  <c r="D27" i="5" s="1"/>
  <c r="A22" i="5"/>
  <c r="X22" i="5" s="1"/>
  <c r="Y22" i="5" s="1"/>
  <c r="D22" i="5" s="1"/>
  <c r="A14" i="5"/>
  <c r="X14" i="5" s="1"/>
  <c r="Y14" i="5" s="1"/>
  <c r="D14" i="5" s="1"/>
  <c r="A6" i="5"/>
  <c r="X6" i="5" s="1"/>
  <c r="Y6" i="5" s="1"/>
  <c r="D6" i="5" s="1"/>
  <c r="A5" i="5"/>
  <c r="X5" i="5" s="1"/>
  <c r="Y5" i="5" s="1"/>
  <c r="D5" i="5" s="1"/>
  <c r="A12" i="5"/>
  <c r="X12" i="5" s="1"/>
  <c r="Y12" i="5" s="1"/>
  <c r="D12" i="5" s="1"/>
  <c r="A11" i="5"/>
  <c r="X11" i="5" s="1"/>
  <c r="Y11" i="5" s="1"/>
  <c r="D11" i="5" s="1"/>
  <c r="A18" i="5"/>
  <c r="X18" i="5" s="1"/>
  <c r="Y18" i="5" s="1"/>
  <c r="D18" i="5" s="1"/>
  <c r="A9" i="3"/>
  <c r="A17" i="3"/>
  <c r="A25" i="3"/>
  <c r="AC25" i="3" s="1"/>
  <c r="AD25" i="3" s="1"/>
  <c r="D25" i="3" s="1"/>
  <c r="A18" i="3"/>
  <c r="AC18" i="3" s="1"/>
  <c r="A11" i="3"/>
  <c r="AC11" i="3" s="1"/>
  <c r="AD11" i="3" s="1"/>
  <c r="D11" i="3" s="1"/>
  <c r="A27" i="3"/>
  <c r="AC27" i="3" s="1"/>
  <c r="A12" i="3"/>
  <c r="AC12" i="3" s="1"/>
  <c r="A20" i="3"/>
  <c r="AC20" i="3" s="1"/>
  <c r="AD20" i="3" s="1"/>
  <c r="D20" i="3" s="1"/>
  <c r="A5" i="3"/>
  <c r="AC5" i="3" s="1"/>
  <c r="AD5" i="3" s="1"/>
  <c r="D5" i="3" s="1"/>
  <c r="A13" i="3"/>
  <c r="AC13" i="3" s="1"/>
  <c r="AD13" i="3" s="1"/>
  <c r="D13" i="3" s="1"/>
  <c r="A21" i="3"/>
  <c r="AC21" i="3" s="1"/>
  <c r="AD21" i="3" s="1"/>
  <c r="D21" i="3" s="1"/>
  <c r="B31" i="1"/>
  <c r="C31" i="1" s="1"/>
  <c r="A26" i="3"/>
  <c r="AC26" i="3" s="1"/>
  <c r="A19" i="3"/>
  <c r="AC19" i="3" s="1"/>
  <c r="AD19" i="3" s="1"/>
  <c r="D19" i="3" s="1"/>
  <c r="A4" i="3"/>
  <c r="AC4" i="3" s="1"/>
  <c r="AD4" i="3" s="1"/>
  <c r="A6" i="3"/>
  <c r="AC6" i="3" s="1"/>
  <c r="AD6" i="3" s="1"/>
  <c r="D6" i="3" s="1"/>
  <c r="A14" i="3"/>
  <c r="AC14" i="3" s="1"/>
  <c r="AD14" i="3" s="1"/>
  <c r="D14" i="3" s="1"/>
  <c r="A22" i="3"/>
  <c r="AC22" i="3" s="1"/>
  <c r="AD22" i="3" s="1"/>
  <c r="D22" i="3" s="1"/>
  <c r="A10" i="3"/>
  <c r="AC10" i="3" s="1"/>
  <c r="AD10" i="3" s="1"/>
  <c r="D10" i="3" s="1"/>
  <c r="A7" i="3"/>
  <c r="AC7" i="3" s="1"/>
  <c r="AD7" i="3" s="1"/>
  <c r="D7" i="3" s="1"/>
  <c r="A15" i="3"/>
  <c r="AC15" i="3" s="1"/>
  <c r="AD15" i="3" s="1"/>
  <c r="D15" i="3" s="1"/>
  <c r="A23" i="3"/>
  <c r="AC23" i="3" s="1"/>
  <c r="AD23" i="3" s="1"/>
  <c r="D23" i="3" s="1"/>
  <c r="A8" i="3"/>
  <c r="AC8" i="3" s="1"/>
  <c r="AD8" i="3" s="1"/>
  <c r="D8" i="3" s="1"/>
  <c r="A16" i="3"/>
  <c r="AC16" i="3" s="1"/>
  <c r="AD16" i="3" s="1"/>
  <c r="D16" i="3" s="1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AC17" i="3"/>
  <c r="AD17" i="3" s="1"/>
  <c r="D17" i="3" s="1"/>
  <c r="AC9" i="3"/>
  <c r="AD9" i="3" s="1"/>
  <c r="D9" i="3" s="1"/>
  <c r="H25" i="1"/>
  <c r="J27" i="3" s="1"/>
  <c r="G25" i="1"/>
  <c r="H27" i="3" s="1"/>
  <c r="F25" i="1"/>
  <c r="G27" i="3" s="1"/>
  <c r="E25" i="1"/>
  <c r="F27" i="3" s="1"/>
  <c r="D25" i="1"/>
  <c r="E27" i="3" s="1"/>
  <c r="H24" i="1"/>
  <c r="J26" i="3" s="1"/>
  <c r="G24" i="1"/>
  <c r="H26" i="3" s="1"/>
  <c r="F24" i="1"/>
  <c r="G26" i="3" s="1"/>
  <c r="E24" i="1"/>
  <c r="F26" i="3" s="1"/>
  <c r="D24" i="1"/>
  <c r="E26" i="3" s="1"/>
  <c r="H23" i="1"/>
  <c r="J25" i="3" s="1"/>
  <c r="G23" i="1"/>
  <c r="H25" i="3" s="1"/>
  <c r="F23" i="1"/>
  <c r="G25" i="3" s="1"/>
  <c r="E23" i="1"/>
  <c r="F25" i="3" s="1"/>
  <c r="D23" i="1"/>
  <c r="E25" i="3" s="1"/>
  <c r="H22" i="1"/>
  <c r="J24" i="3" s="1"/>
  <c r="G22" i="1"/>
  <c r="H24" i="3" s="1"/>
  <c r="F22" i="1"/>
  <c r="G24" i="3" s="1"/>
  <c r="E22" i="1"/>
  <c r="F24" i="3" s="1"/>
  <c r="D22" i="1"/>
  <c r="E24" i="3" s="1"/>
  <c r="H21" i="1"/>
  <c r="J23" i="3" s="1"/>
  <c r="G21" i="1"/>
  <c r="H23" i="3" s="1"/>
  <c r="F21" i="1"/>
  <c r="G23" i="3" s="1"/>
  <c r="E21" i="1"/>
  <c r="F23" i="3" s="1"/>
  <c r="D21" i="1"/>
  <c r="E23" i="3" s="1"/>
  <c r="H20" i="1"/>
  <c r="J22" i="3" s="1"/>
  <c r="G20" i="1"/>
  <c r="H22" i="3" s="1"/>
  <c r="F20" i="1"/>
  <c r="G22" i="3" s="1"/>
  <c r="E20" i="1"/>
  <c r="F22" i="3" s="1"/>
  <c r="D20" i="1"/>
  <c r="E22" i="3" s="1"/>
  <c r="H19" i="1"/>
  <c r="J21" i="3" s="1"/>
  <c r="G19" i="1"/>
  <c r="H21" i="3" s="1"/>
  <c r="F19" i="1"/>
  <c r="G21" i="3" s="1"/>
  <c r="E19" i="1"/>
  <c r="F21" i="3" s="1"/>
  <c r="D19" i="1"/>
  <c r="E21" i="3" s="1"/>
  <c r="H18" i="1"/>
  <c r="J20" i="3" s="1"/>
  <c r="G18" i="1"/>
  <c r="H20" i="3" s="1"/>
  <c r="F18" i="1"/>
  <c r="G20" i="3" s="1"/>
  <c r="E18" i="1"/>
  <c r="F20" i="3" s="1"/>
  <c r="D18" i="1"/>
  <c r="E20" i="3" s="1"/>
  <c r="H17" i="1"/>
  <c r="J19" i="3" s="1"/>
  <c r="G17" i="1"/>
  <c r="H19" i="3" s="1"/>
  <c r="F17" i="1"/>
  <c r="G19" i="3" s="1"/>
  <c r="E17" i="1"/>
  <c r="F19" i="3" s="1"/>
  <c r="D17" i="1"/>
  <c r="E19" i="3" s="1"/>
  <c r="H16" i="1"/>
  <c r="J18" i="3" s="1"/>
  <c r="G16" i="1"/>
  <c r="H18" i="3" s="1"/>
  <c r="F16" i="1"/>
  <c r="G18" i="3" s="1"/>
  <c r="E16" i="1"/>
  <c r="F18" i="3" s="1"/>
  <c r="D16" i="1"/>
  <c r="E18" i="3" s="1"/>
  <c r="H15" i="1"/>
  <c r="J17" i="3" s="1"/>
  <c r="G15" i="1"/>
  <c r="H17" i="3" s="1"/>
  <c r="F15" i="1"/>
  <c r="G17" i="3" s="1"/>
  <c r="E15" i="1"/>
  <c r="F17" i="3" s="1"/>
  <c r="D15" i="1"/>
  <c r="E17" i="3" s="1"/>
  <c r="H14" i="1"/>
  <c r="J16" i="3" s="1"/>
  <c r="G14" i="1"/>
  <c r="H16" i="3" s="1"/>
  <c r="F14" i="1"/>
  <c r="G16" i="3" s="1"/>
  <c r="E14" i="1"/>
  <c r="F16" i="3" s="1"/>
  <c r="D14" i="1"/>
  <c r="E16" i="3" s="1"/>
  <c r="H13" i="1"/>
  <c r="J15" i="3" s="1"/>
  <c r="G13" i="1"/>
  <c r="H15" i="3" s="1"/>
  <c r="F13" i="1"/>
  <c r="G15" i="3" s="1"/>
  <c r="E13" i="1"/>
  <c r="F15" i="3" s="1"/>
  <c r="D13" i="1"/>
  <c r="E15" i="3" s="1"/>
  <c r="H12" i="1"/>
  <c r="J14" i="3" s="1"/>
  <c r="G12" i="1"/>
  <c r="H14" i="3" s="1"/>
  <c r="F12" i="1"/>
  <c r="G14" i="3" s="1"/>
  <c r="E12" i="1"/>
  <c r="F14" i="3" s="1"/>
  <c r="D12" i="1"/>
  <c r="E14" i="3" s="1"/>
  <c r="H11" i="1"/>
  <c r="J13" i="3" s="1"/>
  <c r="G11" i="1"/>
  <c r="H13" i="3" s="1"/>
  <c r="F11" i="1"/>
  <c r="G13" i="3" s="1"/>
  <c r="E11" i="1"/>
  <c r="F13" i="3" s="1"/>
  <c r="D11" i="1"/>
  <c r="E13" i="3" s="1"/>
  <c r="H10" i="1"/>
  <c r="J12" i="3" s="1"/>
  <c r="G10" i="1"/>
  <c r="H12" i="3" s="1"/>
  <c r="F10" i="1"/>
  <c r="G12" i="3" s="1"/>
  <c r="E10" i="1"/>
  <c r="F12" i="3" s="1"/>
  <c r="D10" i="1"/>
  <c r="E12" i="3" s="1"/>
  <c r="H9" i="1"/>
  <c r="J11" i="3" s="1"/>
  <c r="G9" i="1"/>
  <c r="H11" i="3" s="1"/>
  <c r="F9" i="1"/>
  <c r="G11" i="3" s="1"/>
  <c r="E9" i="1"/>
  <c r="F11" i="3" s="1"/>
  <c r="D9" i="1"/>
  <c r="E11" i="3" s="1"/>
  <c r="H8" i="1"/>
  <c r="J10" i="3" s="1"/>
  <c r="G8" i="1"/>
  <c r="H10" i="3" s="1"/>
  <c r="F8" i="1"/>
  <c r="G10" i="3" s="1"/>
  <c r="E8" i="1"/>
  <c r="F10" i="3" s="1"/>
  <c r="D8" i="1"/>
  <c r="E10" i="3" s="1"/>
  <c r="H7" i="1"/>
  <c r="J9" i="3" s="1"/>
  <c r="G7" i="1"/>
  <c r="H9" i="3" s="1"/>
  <c r="F7" i="1"/>
  <c r="G9" i="3" s="1"/>
  <c r="E7" i="1"/>
  <c r="F9" i="3" s="1"/>
  <c r="D7" i="1"/>
  <c r="E9" i="3" s="1"/>
  <c r="H6" i="1"/>
  <c r="J8" i="3" s="1"/>
  <c r="G6" i="1"/>
  <c r="H8" i="3" s="1"/>
  <c r="F6" i="1"/>
  <c r="G8" i="3" s="1"/>
  <c r="E6" i="1"/>
  <c r="F8" i="3" s="1"/>
  <c r="D6" i="1"/>
  <c r="E8" i="3" s="1"/>
  <c r="H5" i="1"/>
  <c r="J7" i="3" s="1"/>
  <c r="G5" i="1"/>
  <c r="H7" i="3" s="1"/>
  <c r="F5" i="1"/>
  <c r="G7" i="3" s="1"/>
  <c r="E5" i="1"/>
  <c r="F7" i="3" s="1"/>
  <c r="D5" i="1"/>
  <c r="E7" i="3" s="1"/>
  <c r="H4" i="1"/>
  <c r="J6" i="3" s="1"/>
  <c r="G4" i="1"/>
  <c r="H6" i="3" s="1"/>
  <c r="F4" i="1"/>
  <c r="G6" i="3" s="1"/>
  <c r="E4" i="1"/>
  <c r="F6" i="3" s="1"/>
  <c r="D4" i="1"/>
  <c r="E6" i="3" s="1"/>
  <c r="H3" i="1"/>
  <c r="G3" i="1"/>
  <c r="F3" i="1"/>
  <c r="E3" i="1"/>
  <c r="D3" i="1"/>
  <c r="H2" i="1"/>
  <c r="J4" i="3" s="1"/>
  <c r="G2" i="1"/>
  <c r="H4" i="3" s="1"/>
  <c r="F2" i="1"/>
  <c r="G4" i="3" s="1"/>
  <c r="E2" i="1"/>
  <c r="F4" i="3" s="1"/>
  <c r="D2" i="1"/>
  <c r="E4" i="3" s="1"/>
  <c r="Q29" i="1"/>
  <c r="P29" i="1"/>
  <c r="O29" i="1"/>
  <c r="N29" i="1"/>
  <c r="M29" i="1"/>
  <c r="L29" i="1"/>
  <c r="K29" i="1"/>
  <c r="J29" i="1"/>
  <c r="H29" i="1"/>
  <c r="G29" i="1"/>
  <c r="F29" i="1"/>
  <c r="E29" i="1"/>
  <c r="D29" i="1"/>
  <c r="C29" i="1"/>
  <c r="B29" i="1"/>
  <c r="A29" i="1"/>
  <c r="E5" i="3" l="1"/>
  <c r="D33" i="1"/>
  <c r="E33" i="1" s="1"/>
  <c r="J5" i="3"/>
  <c r="M5" i="3" s="1"/>
  <c r="H33" i="1"/>
  <c r="I33" i="1" s="1"/>
  <c r="F5" i="3"/>
  <c r="E36" i="1"/>
  <c r="F36" i="1" s="1"/>
  <c r="G5" i="3"/>
  <c r="K5" i="3" s="1"/>
  <c r="G5" i="5" s="1"/>
  <c r="E5" i="5" s="1"/>
  <c r="E37" i="1"/>
  <c r="F37" i="1" s="1"/>
  <c r="H5" i="3"/>
  <c r="E38" i="1"/>
  <c r="F38" i="1" s="1"/>
  <c r="I13" i="3"/>
  <c r="I21" i="3"/>
  <c r="Y4" i="5"/>
  <c r="X31" i="5"/>
  <c r="I8" i="3"/>
  <c r="I16" i="3"/>
  <c r="I24" i="3"/>
  <c r="I4" i="3"/>
  <c r="I6" i="3"/>
  <c r="I11" i="3"/>
  <c r="I19" i="3"/>
  <c r="I27" i="3"/>
  <c r="J32" i="3"/>
  <c r="I17" i="3"/>
  <c r="I22" i="3"/>
  <c r="E36" i="3"/>
  <c r="E37" i="3"/>
  <c r="E32" i="3"/>
  <c r="I7" i="3"/>
  <c r="I10" i="3"/>
  <c r="I15" i="3"/>
  <c r="I18" i="3"/>
  <c r="I23" i="3"/>
  <c r="I26" i="3"/>
  <c r="I9" i="3"/>
  <c r="I14" i="3"/>
  <c r="I25" i="3"/>
  <c r="I12" i="3"/>
  <c r="I20" i="3"/>
  <c r="K7" i="3"/>
  <c r="G7" i="5" s="1"/>
  <c r="E7" i="5" s="1"/>
  <c r="M7" i="3"/>
  <c r="L7" i="3"/>
  <c r="H7" i="5" s="1"/>
  <c r="F7" i="5" s="1"/>
  <c r="M8" i="3"/>
  <c r="L8" i="3"/>
  <c r="H8" i="5" s="1"/>
  <c r="F8" i="5" s="1"/>
  <c r="K8" i="3"/>
  <c r="G8" i="5" s="1"/>
  <c r="E8" i="5" s="1"/>
  <c r="M17" i="3"/>
  <c r="L17" i="3"/>
  <c r="H17" i="5" s="1"/>
  <c r="F17" i="5" s="1"/>
  <c r="K17" i="3"/>
  <c r="G17" i="5" s="1"/>
  <c r="E17" i="5" s="1"/>
  <c r="M20" i="3"/>
  <c r="L20" i="3"/>
  <c r="H20" i="5" s="1"/>
  <c r="F20" i="5" s="1"/>
  <c r="K20" i="3"/>
  <c r="G20" i="5" s="1"/>
  <c r="E20" i="5" s="1"/>
  <c r="M23" i="3"/>
  <c r="L23" i="3"/>
  <c r="H23" i="5" s="1"/>
  <c r="F23" i="5" s="1"/>
  <c r="K23" i="3"/>
  <c r="G23" i="5" s="1"/>
  <c r="E23" i="5" s="1"/>
  <c r="K24" i="3"/>
  <c r="G24" i="5" s="1"/>
  <c r="E24" i="5" s="1"/>
  <c r="L24" i="3"/>
  <c r="H24" i="5" s="1"/>
  <c r="F24" i="5" s="1"/>
  <c r="M24" i="3"/>
  <c r="K25" i="3"/>
  <c r="G25" i="5" s="1"/>
  <c r="E25" i="5" s="1"/>
  <c r="L25" i="3"/>
  <c r="H25" i="5" s="1"/>
  <c r="F25" i="5" s="1"/>
  <c r="M25" i="3"/>
  <c r="K11" i="3"/>
  <c r="G11" i="5" s="1"/>
  <c r="E11" i="5" s="1"/>
  <c r="M11" i="3"/>
  <c r="L11" i="3"/>
  <c r="H11" i="5" s="1"/>
  <c r="F11" i="5" s="1"/>
  <c r="L5" i="3"/>
  <c r="H5" i="5" s="1"/>
  <c r="F5" i="5" s="1"/>
  <c r="K13" i="3"/>
  <c r="G13" i="5" s="1"/>
  <c r="E13" i="5" s="1"/>
  <c r="M13" i="3"/>
  <c r="L13" i="3"/>
  <c r="H13" i="5" s="1"/>
  <c r="F13" i="5" s="1"/>
  <c r="L21" i="3"/>
  <c r="H21" i="5" s="1"/>
  <c r="F21" i="5" s="1"/>
  <c r="K21" i="3"/>
  <c r="G21" i="5" s="1"/>
  <c r="E21" i="5" s="1"/>
  <c r="M21" i="3"/>
  <c r="K15" i="3"/>
  <c r="G15" i="5" s="1"/>
  <c r="E15" i="5" s="1"/>
  <c r="M15" i="3"/>
  <c r="L15" i="3"/>
  <c r="H15" i="5" s="1"/>
  <c r="F15" i="5" s="1"/>
  <c r="M16" i="3"/>
  <c r="L16" i="3"/>
  <c r="H16" i="5" s="1"/>
  <c r="F16" i="5" s="1"/>
  <c r="K16" i="3"/>
  <c r="G16" i="5" s="1"/>
  <c r="E16" i="5" s="1"/>
  <c r="M9" i="3"/>
  <c r="L9" i="3"/>
  <c r="H9" i="5" s="1"/>
  <c r="F9" i="5" s="1"/>
  <c r="K9" i="3"/>
  <c r="G9" i="5" s="1"/>
  <c r="E9" i="5" s="1"/>
  <c r="L10" i="3"/>
  <c r="H10" i="5" s="1"/>
  <c r="F10" i="5" s="1"/>
  <c r="K10" i="3"/>
  <c r="G10" i="5" s="1"/>
  <c r="E10" i="5" s="1"/>
  <c r="M10" i="3"/>
  <c r="K19" i="3"/>
  <c r="G19" i="5" s="1"/>
  <c r="E19" i="5" s="1"/>
  <c r="M19" i="3"/>
  <c r="L19" i="3"/>
  <c r="H19" i="5" s="1"/>
  <c r="F19" i="5" s="1"/>
  <c r="L6" i="3"/>
  <c r="H6" i="5" s="1"/>
  <c r="F6" i="5" s="1"/>
  <c r="K6" i="3"/>
  <c r="G6" i="5" s="1"/>
  <c r="E6" i="5" s="1"/>
  <c r="M6" i="3"/>
  <c r="L14" i="3"/>
  <c r="H14" i="5" s="1"/>
  <c r="F14" i="5" s="1"/>
  <c r="K14" i="3"/>
  <c r="G14" i="5" s="1"/>
  <c r="E14" i="5" s="1"/>
  <c r="M14" i="3"/>
  <c r="M22" i="3"/>
  <c r="L22" i="3"/>
  <c r="H22" i="5" s="1"/>
  <c r="F22" i="5" s="1"/>
  <c r="K22" i="3"/>
  <c r="G22" i="5" s="1"/>
  <c r="E22" i="5" s="1"/>
  <c r="AD12" i="3"/>
  <c r="D12" i="3" s="1"/>
  <c r="AC30" i="3"/>
  <c r="AD27" i="3"/>
  <c r="D27" i="3" s="1"/>
  <c r="AD18" i="3"/>
  <c r="D18" i="3" s="1"/>
  <c r="AD26" i="3"/>
  <c r="D26" i="3" s="1"/>
  <c r="D4" i="3"/>
  <c r="I5" i="3" l="1"/>
  <c r="F39" i="1"/>
  <c r="D4" i="5"/>
  <c r="D31" i="5" s="1"/>
  <c r="Y31" i="5"/>
  <c r="I36" i="3"/>
  <c r="I37" i="3"/>
  <c r="D31" i="3"/>
  <c r="L4" i="3"/>
  <c r="M4" i="3"/>
  <c r="K4" i="3"/>
  <c r="L26" i="3"/>
  <c r="H26" i="5" s="1"/>
  <c r="F26" i="5" s="1"/>
  <c r="M26" i="3"/>
  <c r="K26" i="3"/>
  <c r="G26" i="5" s="1"/>
  <c r="E26" i="5" s="1"/>
  <c r="K27" i="3"/>
  <c r="M27" i="3"/>
  <c r="M34" i="3" s="1"/>
  <c r="L27" i="3"/>
  <c r="L18" i="3"/>
  <c r="H18" i="5" s="1"/>
  <c r="F18" i="5" s="1"/>
  <c r="K18" i="3"/>
  <c r="G18" i="5" s="1"/>
  <c r="E18" i="5" s="1"/>
  <c r="M18" i="3"/>
  <c r="M12" i="3"/>
  <c r="L12" i="3"/>
  <c r="K12" i="3"/>
  <c r="G12" i="5" s="1"/>
  <c r="E12" i="5" s="1"/>
  <c r="AD30" i="3"/>
  <c r="D30" i="3"/>
  <c r="D33" i="3"/>
  <c r="D34" i="3"/>
  <c r="H4" i="5" l="1"/>
  <c r="L28" i="3"/>
  <c r="G4" i="5"/>
  <c r="E4" i="5" s="1"/>
  <c r="K28" i="3"/>
  <c r="M28" i="3"/>
  <c r="M31" i="3"/>
  <c r="L31" i="3"/>
  <c r="H12" i="5"/>
  <c r="F12" i="5" s="1"/>
  <c r="F4" i="5"/>
  <c r="K34" i="3"/>
  <c r="K35" i="3" s="1"/>
  <c r="G27" i="5"/>
  <c r="E27" i="5" s="1"/>
  <c r="G28" i="5"/>
  <c r="L34" i="3"/>
  <c r="L35" i="3" s="1"/>
  <c r="H27" i="5"/>
  <c r="F27" i="5" s="1"/>
  <c r="K33" i="3"/>
  <c r="M33" i="3"/>
  <c r="L33" i="3"/>
  <c r="K30" i="3"/>
  <c r="M30" i="3"/>
  <c r="L30" i="3"/>
  <c r="H31" i="5" l="1"/>
  <c r="F32" i="5"/>
  <c r="F33" i="5"/>
  <c r="H28" i="5"/>
  <c r="E33" i="5"/>
  <c r="E32" i="5"/>
  <c r="G31" i="5"/>
  <c r="F34" i="5"/>
  <c r="E34" i="5"/>
</calcChain>
</file>

<file path=xl/sharedStrings.xml><?xml version="1.0" encoding="utf-8"?>
<sst xmlns="http://schemas.openxmlformats.org/spreadsheetml/2006/main" count="211" uniqueCount="93">
  <si>
    <t>Year</t>
  </si>
  <si>
    <t>Month</t>
  </si>
  <si>
    <t>Day</t>
  </si>
  <si>
    <t>NOx</t>
  </si>
  <si>
    <t>Total_PM25</t>
  </si>
  <si>
    <t>Brake_PM25</t>
  </si>
  <si>
    <t>Tire_PM25</t>
  </si>
  <si>
    <t>VOC</t>
  </si>
  <si>
    <t>Run</t>
  </si>
  <si>
    <t>Header Item</t>
  </si>
  <si>
    <t>Header Item Value</t>
  </si>
  <si>
    <t>Report Description</t>
  </si>
  <si>
    <t>Summary Report</t>
  </si>
  <si>
    <t>Report Date/Time</t>
  </si>
  <si>
    <t>MOVES Output Database</t>
  </si>
  <si>
    <t>Emission Process</t>
  </si>
  <si>
    <t>All</t>
  </si>
  <si>
    <t>Run Date/Time</t>
  </si>
  <si>
    <t>Run Specification</t>
  </si>
  <si>
    <t>Run Spec File Date/Time</t>
  </si>
  <si>
    <t>Run Spec Description</t>
  </si>
  <si>
    <t>Mass Units</t>
  </si>
  <si>
    <t>g</t>
  </si>
  <si>
    <t>Energy Units</t>
  </si>
  <si>
    <t>J</t>
  </si>
  <si>
    <t>Distance Units</t>
  </si>
  <si>
    <t>mi</t>
  </si>
  <si>
    <t>Time Units</t>
  </si>
  <si>
    <t>hour</t>
  </si>
  <si>
    <t>KG</t>
  </si>
  <si>
    <t xml:space="preserve"> </t>
  </si>
  <si>
    <t>GRAM</t>
  </si>
  <si>
    <t>sub-days</t>
  </si>
  <si>
    <t>Total days</t>
  </si>
  <si>
    <t>Annual PM2.5</t>
  </si>
  <si>
    <t>Sub-total Annual in US short Tons(direct PM including Total, Brake,&amp; Tire)</t>
  </si>
  <si>
    <t>Ozone</t>
  </si>
  <si>
    <t xml:space="preserve">Sub-total weekend in US short tons </t>
  </si>
  <si>
    <t xml:space="preserve">Sub-total weekday in US short tons </t>
  </si>
  <si>
    <t>24-hour PM 2.5</t>
  </si>
  <si>
    <t>Average weekday in US short tons (24-hour PM 2.5 standard, US short tons/weekday)</t>
  </si>
  <si>
    <t>Minimum weekday in short tons</t>
  </si>
  <si>
    <t>Maxmum weekday in short tons</t>
  </si>
  <si>
    <t>Original Grams output from MOVES2014B in year 2024 from January to December by average total of 2 weekends or average total of 5 weekdays.</t>
  </si>
  <si>
    <t>Kilograms</t>
  </si>
  <si>
    <t>In US Short Tons for all weekends or for all weekdays in a month (1 kilogram = 0.00110231131 US Short Tons)</t>
  </si>
  <si>
    <t>Grams per weekend or per weekday (per day only)</t>
  </si>
  <si>
    <t>walker</t>
  </si>
  <si>
    <t>Unit</t>
  </si>
  <si>
    <t>Code for Weekend/ Weekday</t>
  </si>
  <si>
    <t>US Short Tons for all weekends or all weekdays in a month</t>
  </si>
  <si>
    <t>Maxmum daily in short tons from March1 to October 31</t>
  </si>
  <si>
    <t>Average daily in US short tons from March 1 to October 31</t>
  </si>
  <si>
    <t>Total PM 2.5</t>
  </si>
  <si>
    <t>All PM 2.5</t>
  </si>
  <si>
    <t>all Nox</t>
  </si>
  <si>
    <t>all VOC</t>
  </si>
  <si>
    <t xml:space="preserve"> all 3 PM 2.5</t>
  </si>
  <si>
    <t>Kilograms per weekend or per weekday (per day only)</t>
  </si>
  <si>
    <t>Kilograms/Day</t>
  </si>
  <si>
    <t>Hour</t>
  </si>
  <si>
    <t>sub Nox</t>
  </si>
  <si>
    <t>sub-Total_PM25</t>
  </si>
  <si>
    <t>sub-Brake_PM25</t>
  </si>
  <si>
    <t>sub-Tire_PM25</t>
  </si>
  <si>
    <t>sub-VOC</t>
  </si>
  <si>
    <t>days</t>
  </si>
  <si>
    <t>by month</t>
  </si>
  <si>
    <t>grams per weekend</t>
  </si>
  <si>
    <t>grams per weekday</t>
  </si>
  <si>
    <t>grams for 23 weekdays</t>
  </si>
  <si>
    <t>grams for 8 weekends</t>
  </si>
  <si>
    <t>in month of January , 2024</t>
  </si>
  <si>
    <t>Days in a month for weekends/  weekdays</t>
  </si>
  <si>
    <t>Direct PM 2.5 (Total+ Brake+Tire)</t>
  </si>
  <si>
    <t xml:space="preserve">Total_ PM2.5 </t>
  </si>
  <si>
    <t>Brake_ PM2.5</t>
  </si>
  <si>
    <t>Tire_ PM2.5</t>
  </si>
  <si>
    <t>=K26xP26</t>
  </si>
  <si>
    <t>=K2 x P2</t>
  </si>
  <si>
    <t>Subtotal  of Direct PM2.5</t>
  </si>
  <si>
    <t>Subtotal of NOx</t>
  </si>
  <si>
    <t>Subtotal of VOC</t>
  </si>
  <si>
    <t>US Short Tons Per Day (Tons/Day) based on MOVES output</t>
  </si>
  <si>
    <t>Direct PM2.5</t>
  </si>
  <si>
    <t>Total for the whole year</t>
  </si>
  <si>
    <t>Maxmum weekend/weekday in short tons</t>
  </si>
  <si>
    <t>M14B2045RTP_Walk2017_Out_Inventory190111</t>
  </si>
  <si>
    <t>C:\workspace\MOVES2014B\MOVES2014b_AQCD_201805\M2014B_RUN_FILE\M2014B2045RTP_RunFile_20190107\Run_Walker20017of2045RTP_inventory_PM25_Ozone_20190111</t>
  </si>
  <si>
    <t>Walker County 2017 of 2045RTP for PM 2.5 and Ozone AQCD Inventory, updated 20190111</t>
  </si>
  <si>
    <t>PM2.5</t>
  </si>
  <si>
    <t>AVG KG/DAY</t>
  </si>
  <si>
    <t>AVG TON/DAY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</si>
</sst>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[$-409]m/d/yy\ h:mm\ AM/PM;@"/>
    <numFmt numFmtId="167" formatCode="0.000"/>
    <numFmt numFmtId="168" formatCode="0.00000"/>
    <numFmt numFmtId="169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2"/>
      <name val="Times New Roman"/>
      <family val="1"/>
    </font>
    <font>
      <b/>
      <sz val="12"/>
      <color rgb="FF00B0F0"/>
      <name val="Times New Roman"/>
      <family val="1"/>
    </font>
    <font>
      <sz val="11"/>
      <name val="Calibri"/>
      <family val="2"/>
      <scheme val="minor"/>
    </font>
    <font>
      <sz val="11"/>
      <color rgb="FF00B050"/>
      <name val="Times New Roman"/>
      <family val="1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22" fontId="0" fillId="0" borderId="0" xfId="0" applyNumberFormat="1"/>
    <xf numFmtId="0" fontId="3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/>
    <xf numFmtId="0" fontId="4" fillId="0" borderId="0" xfId="0" applyFont="1" applyAlignment="1">
      <alignment horizontal="center" vertical="center" textRotation="90" wrapText="1"/>
    </xf>
    <xf numFmtId="43" fontId="3" fillId="0" borderId="0" xfId="1" applyNumberFormat="1" applyFont="1"/>
    <xf numFmtId="164" fontId="3" fillId="0" borderId="0" xfId="1" applyNumberFormat="1" applyFont="1"/>
    <xf numFmtId="0" fontId="3" fillId="0" borderId="0" xfId="0" applyFont="1" applyAlignment="1">
      <alignment horizontal="center" wrapText="1"/>
    </xf>
    <xf numFmtId="43" fontId="3" fillId="0" borderId="0" xfId="0" applyNumberFormat="1" applyFont="1"/>
    <xf numFmtId="43" fontId="6" fillId="0" borderId="0" xfId="0" applyNumberFormat="1" applyFont="1"/>
    <xf numFmtId="4" fontId="6" fillId="0" borderId="0" xfId="0" applyNumberFormat="1" applyFont="1"/>
    <xf numFmtId="165" fontId="8" fillId="0" borderId="0" xfId="1" quotePrefix="1" applyNumberFormat="1" applyFont="1"/>
    <xf numFmtId="0" fontId="9" fillId="0" borderId="0" xfId="0" applyFont="1"/>
    <xf numFmtId="39" fontId="9" fillId="0" borderId="0" xfId="1" quotePrefix="1" applyNumberFormat="1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10" fillId="0" borderId="0" xfId="0" applyFont="1"/>
    <xf numFmtId="164" fontId="10" fillId="0" borderId="0" xfId="0" applyNumberFormat="1" applyFont="1"/>
    <xf numFmtId="166" fontId="0" fillId="0" borderId="0" xfId="0" applyNumberFormat="1"/>
    <xf numFmtId="167" fontId="3" fillId="0" borderId="0" xfId="1" applyNumberFormat="1" applyFont="1"/>
    <xf numFmtId="1" fontId="3" fillId="0" borderId="0" xfId="0" applyNumberFormat="1" applyFont="1"/>
    <xf numFmtId="1" fontId="3" fillId="0" borderId="0" xfId="1" quotePrefix="1" applyNumberFormat="1" applyFont="1"/>
    <xf numFmtId="1" fontId="5" fillId="0" borderId="0" xfId="0" applyNumberFormat="1" applyFont="1"/>
    <xf numFmtId="1" fontId="6" fillId="0" borderId="0" xfId="0" applyNumberFormat="1" applyFont="1"/>
    <xf numFmtId="1" fontId="8" fillId="0" borderId="0" xfId="1" quotePrefix="1" applyNumberFormat="1" applyFont="1"/>
    <xf numFmtId="1" fontId="9" fillId="0" borderId="0" xfId="0" applyNumberFormat="1" applyFont="1"/>
    <xf numFmtId="1" fontId="0" fillId="0" borderId="0" xfId="0" applyNumberFormat="1"/>
    <xf numFmtId="167" fontId="0" fillId="0" borderId="0" xfId="0" applyNumberFormat="1"/>
    <xf numFmtId="0" fontId="0" fillId="0" borderId="0" xfId="0" applyAlignment="1">
      <alignment wrapText="1"/>
    </xf>
    <xf numFmtId="168" fontId="3" fillId="0" borderId="0" xfId="0" applyNumberFormat="1" applyFont="1"/>
    <xf numFmtId="168" fontId="6" fillId="0" borderId="0" xfId="0" applyNumberFormat="1" applyFont="1"/>
    <xf numFmtId="168" fontId="5" fillId="0" borderId="0" xfId="0" applyNumberFormat="1" applyFont="1"/>
    <xf numFmtId="168" fontId="7" fillId="0" borderId="0" xfId="0" applyNumberFormat="1" applyFont="1"/>
    <xf numFmtId="168" fontId="0" fillId="0" borderId="0" xfId="0" applyNumberFormat="1"/>
    <xf numFmtId="168" fontId="2" fillId="0" borderId="0" xfId="0" applyNumberFormat="1" applyFont="1"/>
    <xf numFmtId="168" fontId="8" fillId="0" borderId="0" xfId="1" quotePrefix="1" applyNumberFormat="1" applyFont="1"/>
    <xf numFmtId="168" fontId="9" fillId="0" borderId="0" xfId="1" applyNumberFormat="1" applyFont="1"/>
    <xf numFmtId="168" fontId="9" fillId="0" borderId="0" xfId="0" applyNumberFormat="1" applyFont="1"/>
    <xf numFmtId="168" fontId="9" fillId="0" borderId="0" xfId="1" quotePrefix="1" applyNumberFormat="1" applyFont="1"/>
    <xf numFmtId="168" fontId="11" fillId="0" borderId="0" xfId="0" applyNumberFormat="1" applyFont="1"/>
    <xf numFmtId="0" fontId="4" fillId="0" borderId="1" xfId="0" applyFont="1" applyBorder="1" applyAlignment="1">
      <alignment horizontal="center" vertical="center" textRotation="90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1" fontId="3" fillId="0" borderId="1" xfId="1" quotePrefix="1" applyNumberFormat="1" applyFont="1" applyBorder="1"/>
    <xf numFmtId="167" fontId="0" fillId="0" borderId="1" xfId="0" applyNumberFormat="1" applyBorder="1"/>
    <xf numFmtId="169" fontId="3" fillId="0" borderId="1" xfId="1" applyNumberFormat="1" applyFont="1" applyBorder="1"/>
    <xf numFmtId="0" fontId="12" fillId="0" borderId="0" xfId="0" quotePrefix="1" applyFont="1"/>
    <xf numFmtId="0" fontId="12" fillId="0" borderId="0" xfId="0" applyFont="1"/>
    <xf numFmtId="0" fontId="2" fillId="0" borderId="0" xfId="0" quotePrefix="1" applyFont="1"/>
    <xf numFmtId="0" fontId="3" fillId="0" borderId="0" xfId="0" applyFont="1" applyBorder="1"/>
    <xf numFmtId="0" fontId="3" fillId="0" borderId="0" xfId="0" applyFont="1" applyBorder="1" applyAlignment="1">
      <alignment wrapText="1"/>
    </xf>
    <xf numFmtId="1" fontId="3" fillId="0" borderId="0" xfId="1" quotePrefix="1" applyNumberFormat="1" applyFont="1" applyBorder="1"/>
    <xf numFmtId="169" fontId="3" fillId="0" borderId="0" xfId="1" applyNumberFormat="1" applyFont="1" applyBorder="1"/>
    <xf numFmtId="167" fontId="0" fillId="0" borderId="0" xfId="0" applyNumberFormat="1" applyBorder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1" fontId="4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/>
    <xf numFmtId="0" fontId="13" fillId="0" borderId="2" xfId="0" applyFont="1" applyBorder="1"/>
    <xf numFmtId="0" fontId="4" fillId="0" borderId="2" xfId="0" applyFont="1" applyBorder="1"/>
    <xf numFmtId="0" fontId="0" fillId="0" borderId="2" xfId="0" applyBorder="1"/>
  </cellXfs>
  <cellStyles count="2">
    <cellStyle name="Comma" xfId="1" builtinId="3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A7" workbookViewId="0">
      <selection activeCell="H37" sqref="H37"/>
    </sheetView>
  </sheetViews>
  <sheetFormatPr defaultRowHeight="15" x14ac:dyDescent="0.25"/>
  <cols>
    <col min="4" max="4" width="12.140625" bestFit="1" customWidth="1"/>
    <col min="5" max="6" width="13.7109375" bestFit="1" customWidth="1"/>
    <col min="8" max="8" width="12.140625" bestFit="1" customWidth="1"/>
    <col min="9" max="9" width="13.85546875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48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5</v>
      </c>
      <c r="P1" t="s">
        <v>6</v>
      </c>
      <c r="Q1" t="s">
        <v>7</v>
      </c>
    </row>
    <row r="2" spans="1:17" x14ac:dyDescent="0.25">
      <c r="A2">
        <f>J2</f>
        <v>2017</v>
      </c>
      <c r="B2">
        <v>1</v>
      </c>
      <c r="C2">
        <v>2</v>
      </c>
      <c r="D2">
        <f>M2/1000</f>
        <v>264.81099999999998</v>
      </c>
      <c r="E2">
        <f t="shared" ref="E2:H2" si="0">N2/1000</f>
        <v>8.1509999999999998</v>
      </c>
      <c r="F2">
        <f t="shared" si="0"/>
        <v>0.74</v>
      </c>
      <c r="G2">
        <f t="shared" si="0"/>
        <v>0.25900000000000001</v>
      </c>
      <c r="H2">
        <f t="shared" si="0"/>
        <v>86.637</v>
      </c>
      <c r="I2" t="s">
        <v>59</v>
      </c>
      <c r="J2">
        <v>2017</v>
      </c>
      <c r="K2">
        <v>1</v>
      </c>
      <c r="L2">
        <v>2</v>
      </c>
      <c r="M2">
        <v>264811</v>
      </c>
      <c r="N2">
        <v>8151</v>
      </c>
      <c r="O2">
        <v>740</v>
      </c>
      <c r="P2">
        <v>259</v>
      </c>
      <c r="Q2">
        <v>86637</v>
      </c>
    </row>
    <row r="3" spans="1:17" x14ac:dyDescent="0.25">
      <c r="A3">
        <f t="shared" ref="A3:A25" si="1">J3</f>
        <v>2017</v>
      </c>
      <c r="B3">
        <v>1</v>
      </c>
      <c r="C3">
        <v>5</v>
      </c>
      <c r="D3">
        <f t="shared" ref="D3:D25" si="2">M3/1000</f>
        <v>322.46800000000002</v>
      </c>
      <c r="E3">
        <f t="shared" ref="E3:E25" si="3">N3/1000</f>
        <v>10.122999999999999</v>
      </c>
      <c r="F3">
        <f t="shared" ref="F3:F25" si="4">O3/1000</f>
        <v>0.81599999999999995</v>
      </c>
      <c r="G3">
        <f t="shared" ref="G3:G25" si="5">P3/1000</f>
        <v>0.308</v>
      </c>
      <c r="H3">
        <f t="shared" ref="H3:H25" si="6">Q3/1000</f>
        <v>100.68300000000001</v>
      </c>
      <c r="I3" t="s">
        <v>59</v>
      </c>
      <c r="J3">
        <v>2017</v>
      </c>
      <c r="K3">
        <v>1</v>
      </c>
      <c r="L3">
        <v>5</v>
      </c>
      <c r="M3">
        <v>322468</v>
      </c>
      <c r="N3">
        <v>10123</v>
      </c>
      <c r="O3">
        <v>816</v>
      </c>
      <c r="P3">
        <v>308</v>
      </c>
      <c r="Q3">
        <v>100683</v>
      </c>
    </row>
    <row r="4" spans="1:17" x14ac:dyDescent="0.25">
      <c r="A4">
        <f t="shared" si="1"/>
        <v>2017</v>
      </c>
      <c r="B4">
        <v>2</v>
      </c>
      <c r="C4">
        <v>2</v>
      </c>
      <c r="D4">
        <f t="shared" si="2"/>
        <v>245.05500000000001</v>
      </c>
      <c r="E4">
        <f t="shared" si="3"/>
        <v>7.4260000000000002</v>
      </c>
      <c r="F4">
        <f t="shared" si="4"/>
        <v>0.68500000000000005</v>
      </c>
      <c r="G4">
        <f t="shared" si="5"/>
        <v>0.24199999999999999</v>
      </c>
      <c r="H4">
        <f t="shared" si="6"/>
        <v>82.873000000000005</v>
      </c>
      <c r="I4" t="s">
        <v>59</v>
      </c>
      <c r="J4">
        <v>2017</v>
      </c>
      <c r="K4">
        <v>2</v>
      </c>
      <c r="L4">
        <v>2</v>
      </c>
      <c r="M4">
        <v>245055</v>
      </c>
      <c r="N4">
        <v>7426</v>
      </c>
      <c r="O4">
        <v>685</v>
      </c>
      <c r="P4">
        <v>242</v>
      </c>
      <c r="Q4">
        <v>82873</v>
      </c>
    </row>
    <row r="5" spans="1:17" x14ac:dyDescent="0.25">
      <c r="A5">
        <f t="shared" si="1"/>
        <v>2017</v>
      </c>
      <c r="B5">
        <v>2</v>
      </c>
      <c r="C5">
        <v>5</v>
      </c>
      <c r="D5">
        <f t="shared" si="2"/>
        <v>324.399</v>
      </c>
      <c r="E5">
        <f t="shared" si="3"/>
        <v>10.065</v>
      </c>
      <c r="F5">
        <f t="shared" si="4"/>
        <v>0.83099999999999996</v>
      </c>
      <c r="G5">
        <f t="shared" si="5"/>
        <v>0.313</v>
      </c>
      <c r="H5">
        <f t="shared" si="6"/>
        <v>102.251</v>
      </c>
      <c r="I5" t="s">
        <v>59</v>
      </c>
      <c r="J5">
        <v>2017</v>
      </c>
      <c r="K5">
        <v>2</v>
      </c>
      <c r="L5">
        <v>5</v>
      </c>
      <c r="M5">
        <v>324399</v>
      </c>
      <c r="N5">
        <v>10065</v>
      </c>
      <c r="O5">
        <v>831</v>
      </c>
      <c r="P5">
        <v>313</v>
      </c>
      <c r="Q5">
        <v>102251</v>
      </c>
    </row>
    <row r="6" spans="1:17" x14ac:dyDescent="0.25">
      <c r="A6">
        <f t="shared" si="1"/>
        <v>2017</v>
      </c>
      <c r="B6">
        <v>3</v>
      </c>
      <c r="C6">
        <v>2</v>
      </c>
      <c r="D6">
        <f t="shared" si="2"/>
        <v>304.45699999999999</v>
      </c>
      <c r="E6">
        <f t="shared" si="3"/>
        <v>9.109</v>
      </c>
      <c r="F6">
        <f t="shared" si="4"/>
        <v>0.86199999999999999</v>
      </c>
      <c r="G6">
        <f t="shared" si="5"/>
        <v>0.30199999999999999</v>
      </c>
      <c r="H6">
        <f t="shared" si="6"/>
        <v>97.787000000000006</v>
      </c>
      <c r="I6" t="s">
        <v>59</v>
      </c>
      <c r="J6">
        <v>2017</v>
      </c>
      <c r="K6">
        <v>3</v>
      </c>
      <c r="L6">
        <v>2</v>
      </c>
      <c r="M6">
        <v>304457</v>
      </c>
      <c r="N6">
        <v>9109</v>
      </c>
      <c r="O6">
        <v>862</v>
      </c>
      <c r="P6">
        <v>302</v>
      </c>
      <c r="Q6">
        <v>97787</v>
      </c>
    </row>
    <row r="7" spans="1:17" x14ac:dyDescent="0.25">
      <c r="A7">
        <f t="shared" si="1"/>
        <v>2017</v>
      </c>
      <c r="B7">
        <v>3</v>
      </c>
      <c r="C7">
        <v>5</v>
      </c>
      <c r="D7">
        <f t="shared" si="2"/>
        <v>351.83</v>
      </c>
      <c r="E7">
        <f t="shared" si="3"/>
        <v>10.708</v>
      </c>
      <c r="F7">
        <f t="shared" si="4"/>
        <v>0.9</v>
      </c>
      <c r="G7">
        <f t="shared" si="5"/>
        <v>0.34</v>
      </c>
      <c r="H7">
        <f t="shared" si="6"/>
        <v>109.22499999999999</v>
      </c>
      <c r="I7" t="s">
        <v>59</v>
      </c>
      <c r="J7">
        <v>2017</v>
      </c>
      <c r="K7">
        <v>3</v>
      </c>
      <c r="L7">
        <v>5</v>
      </c>
      <c r="M7">
        <v>351830</v>
      </c>
      <c r="N7">
        <v>10708</v>
      </c>
      <c r="O7">
        <v>900</v>
      </c>
      <c r="P7">
        <v>340</v>
      </c>
      <c r="Q7">
        <v>109225</v>
      </c>
    </row>
    <row r="8" spans="1:17" x14ac:dyDescent="0.25">
      <c r="A8">
        <f t="shared" si="1"/>
        <v>2017</v>
      </c>
      <c r="B8">
        <v>4</v>
      </c>
      <c r="C8">
        <v>2</v>
      </c>
      <c r="D8">
        <f t="shared" si="2"/>
        <v>304.68299999999999</v>
      </c>
      <c r="E8">
        <f t="shared" si="3"/>
        <v>9.1460000000000008</v>
      </c>
      <c r="F8">
        <f t="shared" si="4"/>
        <v>0.89800000000000002</v>
      </c>
      <c r="G8">
        <f t="shared" si="5"/>
        <v>0.315</v>
      </c>
      <c r="H8">
        <f t="shared" si="6"/>
        <v>104.254</v>
      </c>
      <c r="I8" t="s">
        <v>59</v>
      </c>
      <c r="J8">
        <v>2017</v>
      </c>
      <c r="K8">
        <v>4</v>
      </c>
      <c r="L8">
        <v>2</v>
      </c>
      <c r="M8">
        <v>304683</v>
      </c>
      <c r="N8">
        <v>9146</v>
      </c>
      <c r="O8">
        <v>898</v>
      </c>
      <c r="P8">
        <v>315</v>
      </c>
      <c r="Q8">
        <v>104254</v>
      </c>
    </row>
    <row r="9" spans="1:17" x14ac:dyDescent="0.25">
      <c r="A9">
        <f t="shared" si="1"/>
        <v>2017</v>
      </c>
      <c r="B9">
        <v>4</v>
      </c>
      <c r="C9">
        <v>5</v>
      </c>
      <c r="D9">
        <f t="shared" si="2"/>
        <v>346.32900000000001</v>
      </c>
      <c r="E9">
        <f t="shared" si="3"/>
        <v>10.555</v>
      </c>
      <c r="F9">
        <f t="shared" si="4"/>
        <v>0.92400000000000004</v>
      </c>
      <c r="G9">
        <f t="shared" si="5"/>
        <v>0.34899999999999998</v>
      </c>
      <c r="H9">
        <f t="shared" si="6"/>
        <v>114.575</v>
      </c>
      <c r="I9" t="s">
        <v>59</v>
      </c>
      <c r="J9">
        <v>2017</v>
      </c>
      <c r="K9">
        <v>4</v>
      </c>
      <c r="L9">
        <v>5</v>
      </c>
      <c r="M9">
        <v>346329</v>
      </c>
      <c r="N9">
        <v>10555</v>
      </c>
      <c r="O9">
        <v>924</v>
      </c>
      <c r="P9">
        <v>349</v>
      </c>
      <c r="Q9">
        <v>114575</v>
      </c>
    </row>
    <row r="10" spans="1:17" x14ac:dyDescent="0.25">
      <c r="A10">
        <f t="shared" si="1"/>
        <v>2017</v>
      </c>
      <c r="B10">
        <v>5</v>
      </c>
      <c r="C10">
        <v>2</v>
      </c>
      <c r="D10">
        <f t="shared" si="2"/>
        <v>294.79300000000001</v>
      </c>
      <c r="E10">
        <f t="shared" si="3"/>
        <v>9.1940000000000008</v>
      </c>
      <c r="F10">
        <f t="shared" si="4"/>
        <v>0.89600000000000002</v>
      </c>
      <c r="G10">
        <f t="shared" si="5"/>
        <v>0.315</v>
      </c>
      <c r="H10">
        <f t="shared" si="6"/>
        <v>107.262</v>
      </c>
      <c r="I10" t="s">
        <v>59</v>
      </c>
      <c r="J10">
        <v>2017</v>
      </c>
      <c r="K10">
        <v>5</v>
      </c>
      <c r="L10">
        <v>2</v>
      </c>
      <c r="M10">
        <v>294793</v>
      </c>
      <c r="N10">
        <v>9194</v>
      </c>
      <c r="O10">
        <v>896</v>
      </c>
      <c r="P10">
        <v>315</v>
      </c>
      <c r="Q10">
        <v>107262</v>
      </c>
    </row>
    <row r="11" spans="1:17" x14ac:dyDescent="0.25">
      <c r="A11">
        <f t="shared" si="1"/>
        <v>2017</v>
      </c>
      <c r="B11">
        <v>5</v>
      </c>
      <c r="C11">
        <v>5</v>
      </c>
      <c r="D11">
        <f t="shared" si="2"/>
        <v>343.40600000000001</v>
      </c>
      <c r="E11">
        <f t="shared" si="3"/>
        <v>10.861000000000001</v>
      </c>
      <c r="F11">
        <f t="shared" si="4"/>
        <v>0.94699999999999995</v>
      </c>
      <c r="G11">
        <f t="shared" si="5"/>
        <v>0.35799999999999998</v>
      </c>
      <c r="H11">
        <f t="shared" si="6"/>
        <v>119.968</v>
      </c>
      <c r="I11" t="s">
        <v>59</v>
      </c>
      <c r="J11">
        <v>2017</v>
      </c>
      <c r="K11">
        <v>5</v>
      </c>
      <c r="L11">
        <v>5</v>
      </c>
      <c r="M11">
        <v>343406</v>
      </c>
      <c r="N11">
        <v>10861</v>
      </c>
      <c r="O11">
        <v>947</v>
      </c>
      <c r="P11">
        <v>358</v>
      </c>
      <c r="Q11">
        <v>119968</v>
      </c>
    </row>
    <row r="12" spans="1:17" x14ac:dyDescent="0.25">
      <c r="A12">
        <f t="shared" si="1"/>
        <v>2017</v>
      </c>
      <c r="B12">
        <v>6</v>
      </c>
      <c r="C12">
        <v>2</v>
      </c>
      <c r="D12">
        <f t="shared" si="2"/>
        <v>287.411</v>
      </c>
      <c r="E12">
        <f t="shared" si="3"/>
        <v>9.5169999999999995</v>
      </c>
      <c r="F12">
        <f t="shared" si="4"/>
        <v>0.93100000000000005</v>
      </c>
      <c r="G12">
        <f t="shared" si="5"/>
        <v>0.32800000000000001</v>
      </c>
      <c r="H12">
        <f t="shared" si="6"/>
        <v>113.333</v>
      </c>
      <c r="I12" t="s">
        <v>59</v>
      </c>
      <c r="J12">
        <v>2017</v>
      </c>
      <c r="K12">
        <v>6</v>
      </c>
      <c r="L12">
        <v>2</v>
      </c>
      <c r="M12">
        <v>287411</v>
      </c>
      <c r="N12">
        <v>9517</v>
      </c>
      <c r="O12">
        <v>931</v>
      </c>
      <c r="P12">
        <v>328</v>
      </c>
      <c r="Q12">
        <v>113333</v>
      </c>
    </row>
    <row r="13" spans="1:17" x14ac:dyDescent="0.25">
      <c r="A13">
        <f t="shared" si="1"/>
        <v>2017</v>
      </c>
      <c r="B13">
        <v>6</v>
      </c>
      <c r="C13">
        <v>5</v>
      </c>
      <c r="D13">
        <f t="shared" si="2"/>
        <v>322.03199999999998</v>
      </c>
      <c r="E13">
        <f t="shared" si="3"/>
        <v>10.773</v>
      </c>
      <c r="F13">
        <f t="shared" si="4"/>
        <v>0.94499999999999995</v>
      </c>
      <c r="G13">
        <f t="shared" si="5"/>
        <v>0.35699999999999998</v>
      </c>
      <c r="H13">
        <f t="shared" si="6"/>
        <v>123.194</v>
      </c>
      <c r="I13" t="s">
        <v>59</v>
      </c>
      <c r="J13">
        <v>2017</v>
      </c>
      <c r="K13">
        <v>6</v>
      </c>
      <c r="L13">
        <v>5</v>
      </c>
      <c r="M13">
        <v>322032</v>
      </c>
      <c r="N13">
        <v>10773</v>
      </c>
      <c r="O13">
        <v>945</v>
      </c>
      <c r="P13">
        <v>357</v>
      </c>
      <c r="Q13">
        <v>123194</v>
      </c>
    </row>
    <row r="14" spans="1:17" x14ac:dyDescent="0.25">
      <c r="A14">
        <f t="shared" si="1"/>
        <v>2017</v>
      </c>
      <c r="B14">
        <v>7</v>
      </c>
      <c r="C14">
        <v>2</v>
      </c>
      <c r="D14">
        <f t="shared" si="2"/>
        <v>276.36599999999999</v>
      </c>
      <c r="E14">
        <f t="shared" si="3"/>
        <v>9.391</v>
      </c>
      <c r="F14">
        <f t="shared" si="4"/>
        <v>0.91800000000000004</v>
      </c>
      <c r="G14">
        <f t="shared" si="5"/>
        <v>0.32300000000000001</v>
      </c>
      <c r="H14">
        <f t="shared" si="6"/>
        <v>117.05500000000001</v>
      </c>
      <c r="I14" t="s">
        <v>59</v>
      </c>
      <c r="J14">
        <v>2017</v>
      </c>
      <c r="K14">
        <v>7</v>
      </c>
      <c r="L14">
        <v>2</v>
      </c>
      <c r="M14">
        <v>276366</v>
      </c>
      <c r="N14">
        <v>9391</v>
      </c>
      <c r="O14">
        <v>918</v>
      </c>
      <c r="P14">
        <v>323</v>
      </c>
      <c r="Q14">
        <v>117055</v>
      </c>
    </row>
    <row r="15" spans="1:17" x14ac:dyDescent="0.25">
      <c r="A15">
        <f t="shared" si="1"/>
        <v>2017</v>
      </c>
      <c r="B15">
        <v>7</v>
      </c>
      <c r="C15">
        <v>5</v>
      </c>
      <c r="D15">
        <f t="shared" si="2"/>
        <v>311.86099999999999</v>
      </c>
      <c r="E15">
        <f t="shared" si="3"/>
        <v>10.714</v>
      </c>
      <c r="F15">
        <f t="shared" si="4"/>
        <v>0.93899999999999995</v>
      </c>
      <c r="G15">
        <f t="shared" si="5"/>
        <v>0.35499999999999998</v>
      </c>
      <c r="H15">
        <f t="shared" si="6"/>
        <v>127.645</v>
      </c>
      <c r="I15" t="s">
        <v>59</v>
      </c>
      <c r="J15">
        <v>2017</v>
      </c>
      <c r="K15">
        <v>7</v>
      </c>
      <c r="L15">
        <v>5</v>
      </c>
      <c r="M15">
        <v>311861</v>
      </c>
      <c r="N15">
        <v>10714</v>
      </c>
      <c r="O15">
        <v>939</v>
      </c>
      <c r="P15">
        <v>355</v>
      </c>
      <c r="Q15">
        <v>127645</v>
      </c>
    </row>
    <row r="16" spans="1:17" x14ac:dyDescent="0.25">
      <c r="A16">
        <f t="shared" si="1"/>
        <v>2017</v>
      </c>
      <c r="B16">
        <v>8</v>
      </c>
      <c r="C16">
        <v>2</v>
      </c>
      <c r="D16">
        <f t="shared" si="2"/>
        <v>271.59800000000001</v>
      </c>
      <c r="E16">
        <f t="shared" si="3"/>
        <v>9.1509999999999998</v>
      </c>
      <c r="F16">
        <f t="shared" si="4"/>
        <v>0.89500000000000002</v>
      </c>
      <c r="G16">
        <f t="shared" si="5"/>
        <v>0.314</v>
      </c>
      <c r="H16">
        <f t="shared" si="6"/>
        <v>112.723</v>
      </c>
      <c r="I16" t="s">
        <v>59</v>
      </c>
      <c r="J16">
        <v>2017</v>
      </c>
      <c r="K16">
        <v>8</v>
      </c>
      <c r="L16">
        <v>2</v>
      </c>
      <c r="M16">
        <v>271598</v>
      </c>
      <c r="N16">
        <v>9151</v>
      </c>
      <c r="O16">
        <v>895</v>
      </c>
      <c r="P16">
        <v>314</v>
      </c>
      <c r="Q16">
        <v>112723</v>
      </c>
    </row>
    <row r="17" spans="1:17" x14ac:dyDescent="0.25">
      <c r="A17">
        <f t="shared" si="1"/>
        <v>2017</v>
      </c>
      <c r="B17">
        <v>8</v>
      </c>
      <c r="C17">
        <v>5</v>
      </c>
      <c r="D17">
        <f t="shared" si="2"/>
        <v>314.72500000000002</v>
      </c>
      <c r="E17">
        <f t="shared" si="3"/>
        <v>10.726000000000001</v>
      </c>
      <c r="F17">
        <f t="shared" si="4"/>
        <v>0.94</v>
      </c>
      <c r="G17">
        <f t="shared" si="5"/>
        <v>0.35499999999999998</v>
      </c>
      <c r="H17">
        <f t="shared" si="6"/>
        <v>125.38500000000001</v>
      </c>
      <c r="I17" t="s">
        <v>59</v>
      </c>
      <c r="J17">
        <v>2017</v>
      </c>
      <c r="K17">
        <v>8</v>
      </c>
      <c r="L17">
        <v>5</v>
      </c>
      <c r="M17">
        <v>314725</v>
      </c>
      <c r="N17">
        <v>10726</v>
      </c>
      <c r="O17">
        <v>940</v>
      </c>
      <c r="P17">
        <v>355</v>
      </c>
      <c r="Q17">
        <v>125385</v>
      </c>
    </row>
    <row r="18" spans="1:17" x14ac:dyDescent="0.25">
      <c r="A18">
        <f t="shared" si="1"/>
        <v>2017</v>
      </c>
      <c r="B18">
        <v>9</v>
      </c>
      <c r="C18">
        <v>2</v>
      </c>
      <c r="D18">
        <f t="shared" si="2"/>
        <v>278.26400000000001</v>
      </c>
      <c r="E18">
        <f t="shared" si="3"/>
        <v>8.8230000000000004</v>
      </c>
      <c r="F18">
        <f t="shared" si="4"/>
        <v>0.86</v>
      </c>
      <c r="G18">
        <f t="shared" si="5"/>
        <v>0.30299999999999999</v>
      </c>
      <c r="H18">
        <f t="shared" si="6"/>
        <v>106.038</v>
      </c>
      <c r="I18" t="s">
        <v>59</v>
      </c>
      <c r="J18">
        <v>2017</v>
      </c>
      <c r="K18">
        <v>9</v>
      </c>
      <c r="L18">
        <v>2</v>
      </c>
      <c r="M18">
        <v>278264</v>
      </c>
      <c r="N18">
        <v>8823</v>
      </c>
      <c r="O18">
        <v>860</v>
      </c>
      <c r="P18">
        <v>303</v>
      </c>
      <c r="Q18">
        <v>106038</v>
      </c>
    </row>
    <row r="19" spans="1:17" x14ac:dyDescent="0.25">
      <c r="A19">
        <f t="shared" si="1"/>
        <v>2017</v>
      </c>
      <c r="B19">
        <v>9</v>
      </c>
      <c r="C19">
        <v>5</v>
      </c>
      <c r="D19">
        <f t="shared" si="2"/>
        <v>330.6</v>
      </c>
      <c r="E19">
        <f t="shared" si="3"/>
        <v>10.632999999999999</v>
      </c>
      <c r="F19">
        <f t="shared" si="4"/>
        <v>0.92900000000000005</v>
      </c>
      <c r="G19">
        <f t="shared" si="5"/>
        <v>0.35099999999999998</v>
      </c>
      <c r="H19">
        <f t="shared" si="6"/>
        <v>120.131</v>
      </c>
      <c r="I19" t="s">
        <v>59</v>
      </c>
      <c r="J19">
        <v>2017</v>
      </c>
      <c r="K19">
        <v>9</v>
      </c>
      <c r="L19">
        <v>5</v>
      </c>
      <c r="M19">
        <v>330600</v>
      </c>
      <c r="N19">
        <v>10633</v>
      </c>
      <c r="O19">
        <v>929</v>
      </c>
      <c r="P19">
        <v>351</v>
      </c>
      <c r="Q19">
        <v>120131</v>
      </c>
    </row>
    <row r="20" spans="1:17" x14ac:dyDescent="0.25">
      <c r="A20">
        <f t="shared" si="1"/>
        <v>2017</v>
      </c>
      <c r="B20">
        <v>10</v>
      </c>
      <c r="C20">
        <v>2</v>
      </c>
      <c r="D20">
        <f t="shared" si="2"/>
        <v>309.01499999999999</v>
      </c>
      <c r="E20">
        <f t="shared" si="3"/>
        <v>9.5410000000000004</v>
      </c>
      <c r="F20">
        <f t="shared" si="4"/>
        <v>0.92900000000000005</v>
      </c>
      <c r="G20">
        <f t="shared" si="5"/>
        <v>0.32600000000000001</v>
      </c>
      <c r="H20">
        <f t="shared" si="6"/>
        <v>103.84699999999999</v>
      </c>
      <c r="I20" t="s">
        <v>59</v>
      </c>
      <c r="J20">
        <v>2017</v>
      </c>
      <c r="K20">
        <v>10</v>
      </c>
      <c r="L20">
        <v>2</v>
      </c>
      <c r="M20">
        <v>309015</v>
      </c>
      <c r="N20">
        <v>9541</v>
      </c>
      <c r="O20">
        <v>929</v>
      </c>
      <c r="P20">
        <v>326</v>
      </c>
      <c r="Q20">
        <v>103847</v>
      </c>
    </row>
    <row r="21" spans="1:17" x14ac:dyDescent="0.25">
      <c r="A21">
        <f t="shared" si="1"/>
        <v>2017</v>
      </c>
      <c r="B21">
        <v>10</v>
      </c>
      <c r="C21">
        <v>5</v>
      </c>
      <c r="D21">
        <f t="shared" si="2"/>
        <v>344.005</v>
      </c>
      <c r="E21">
        <f t="shared" si="3"/>
        <v>10.760999999999999</v>
      </c>
      <c r="F21">
        <f t="shared" si="4"/>
        <v>0.93300000000000005</v>
      </c>
      <c r="G21">
        <f t="shared" si="5"/>
        <v>0.35299999999999998</v>
      </c>
      <c r="H21">
        <f t="shared" si="6"/>
        <v>112.554</v>
      </c>
      <c r="I21" t="s">
        <v>59</v>
      </c>
      <c r="J21">
        <v>2017</v>
      </c>
      <c r="K21">
        <v>10</v>
      </c>
      <c r="L21">
        <v>5</v>
      </c>
      <c r="M21">
        <v>344005</v>
      </c>
      <c r="N21">
        <v>10761</v>
      </c>
      <c r="O21">
        <v>933</v>
      </c>
      <c r="P21">
        <v>353</v>
      </c>
      <c r="Q21">
        <v>112554</v>
      </c>
    </row>
    <row r="22" spans="1:17" x14ac:dyDescent="0.25">
      <c r="A22">
        <f t="shared" si="1"/>
        <v>2017</v>
      </c>
      <c r="B22">
        <v>11</v>
      </c>
      <c r="C22">
        <v>2</v>
      </c>
      <c r="D22">
        <f t="shared" si="2"/>
        <v>306.44099999999997</v>
      </c>
      <c r="E22">
        <f t="shared" si="3"/>
        <v>9.4049999999999994</v>
      </c>
      <c r="F22">
        <f t="shared" si="4"/>
        <v>0.88</v>
      </c>
      <c r="G22">
        <f t="shared" si="5"/>
        <v>0.308</v>
      </c>
      <c r="H22">
        <f t="shared" si="6"/>
        <v>98.77</v>
      </c>
      <c r="I22" t="s">
        <v>59</v>
      </c>
      <c r="J22">
        <v>2017</v>
      </c>
      <c r="K22">
        <v>11</v>
      </c>
      <c r="L22">
        <v>2</v>
      </c>
      <c r="M22">
        <v>306441</v>
      </c>
      <c r="N22">
        <v>9405</v>
      </c>
      <c r="O22">
        <v>880</v>
      </c>
      <c r="P22">
        <v>308</v>
      </c>
      <c r="Q22">
        <v>98770</v>
      </c>
    </row>
    <row r="23" spans="1:17" x14ac:dyDescent="0.25">
      <c r="A23">
        <f t="shared" si="1"/>
        <v>2017</v>
      </c>
      <c r="B23">
        <v>11</v>
      </c>
      <c r="C23">
        <v>5</v>
      </c>
      <c r="D23">
        <f t="shared" si="2"/>
        <v>339.983</v>
      </c>
      <c r="E23">
        <f t="shared" si="3"/>
        <v>10.606999999999999</v>
      </c>
      <c r="F23">
        <f t="shared" si="4"/>
        <v>0.878</v>
      </c>
      <c r="G23">
        <f t="shared" si="5"/>
        <v>0.33200000000000002</v>
      </c>
      <c r="H23">
        <f t="shared" si="6"/>
        <v>107.083</v>
      </c>
      <c r="I23" t="s">
        <v>59</v>
      </c>
      <c r="J23">
        <v>2017</v>
      </c>
      <c r="K23">
        <v>11</v>
      </c>
      <c r="L23">
        <v>5</v>
      </c>
      <c r="M23">
        <v>339983</v>
      </c>
      <c r="N23">
        <v>10607</v>
      </c>
      <c r="O23">
        <v>878</v>
      </c>
      <c r="P23">
        <v>332</v>
      </c>
      <c r="Q23">
        <v>107083</v>
      </c>
    </row>
    <row r="24" spans="1:17" x14ac:dyDescent="0.25">
      <c r="A24">
        <f t="shared" si="1"/>
        <v>2017</v>
      </c>
      <c r="B24">
        <v>12</v>
      </c>
      <c r="C24">
        <v>2</v>
      </c>
      <c r="D24">
        <f t="shared" si="2"/>
        <v>280.18700000000001</v>
      </c>
      <c r="E24">
        <f t="shared" si="3"/>
        <v>8.8550000000000004</v>
      </c>
      <c r="F24">
        <f t="shared" si="4"/>
        <v>0.76400000000000001</v>
      </c>
      <c r="G24">
        <f t="shared" si="5"/>
        <v>0.26900000000000002</v>
      </c>
      <c r="H24">
        <f t="shared" si="6"/>
        <v>88.42</v>
      </c>
      <c r="I24" t="s">
        <v>59</v>
      </c>
      <c r="J24">
        <v>2017</v>
      </c>
      <c r="K24">
        <v>12</v>
      </c>
      <c r="L24">
        <v>2</v>
      </c>
      <c r="M24">
        <v>280187</v>
      </c>
      <c r="N24">
        <v>8855</v>
      </c>
      <c r="O24">
        <v>764</v>
      </c>
      <c r="P24">
        <v>269</v>
      </c>
      <c r="Q24">
        <v>88420</v>
      </c>
    </row>
    <row r="25" spans="1:17" x14ac:dyDescent="0.25">
      <c r="A25">
        <f t="shared" si="1"/>
        <v>2017</v>
      </c>
      <c r="B25">
        <v>12</v>
      </c>
      <c r="C25">
        <v>5</v>
      </c>
      <c r="D25">
        <f t="shared" si="2"/>
        <v>366.11900000000003</v>
      </c>
      <c r="E25">
        <f t="shared" si="3"/>
        <v>11.846</v>
      </c>
      <c r="F25">
        <f t="shared" si="4"/>
        <v>0.91100000000000003</v>
      </c>
      <c r="G25">
        <f t="shared" si="5"/>
        <v>0.34399999999999997</v>
      </c>
      <c r="H25">
        <f t="shared" si="6"/>
        <v>108.273</v>
      </c>
      <c r="I25" t="s">
        <v>59</v>
      </c>
      <c r="J25">
        <v>2017</v>
      </c>
      <c r="K25">
        <v>12</v>
      </c>
      <c r="L25">
        <v>5</v>
      </c>
      <c r="M25">
        <v>366119</v>
      </c>
      <c r="N25">
        <v>11846</v>
      </c>
      <c r="O25">
        <v>911</v>
      </c>
      <c r="P25">
        <v>344</v>
      </c>
      <c r="Q25">
        <v>108273</v>
      </c>
    </row>
    <row r="26" spans="1:17" x14ac:dyDescent="0.25">
      <c r="A26" t="s">
        <v>58</v>
      </c>
      <c r="J26" t="s">
        <v>46</v>
      </c>
    </row>
    <row r="27" spans="1:17" x14ac:dyDescent="0.25">
      <c r="D27" t="s">
        <v>44</v>
      </c>
      <c r="J27" t="s">
        <v>43</v>
      </c>
    </row>
    <row r="28" spans="1:17" x14ac:dyDescent="0.25">
      <c r="A28" t="s">
        <v>0</v>
      </c>
      <c r="B28" t="s">
        <v>1</v>
      </c>
      <c r="C28" t="s">
        <v>2</v>
      </c>
      <c r="D28" t="s">
        <v>3</v>
      </c>
      <c r="E28" t="s">
        <v>4</v>
      </c>
      <c r="F28" t="s">
        <v>5</v>
      </c>
      <c r="G28" t="s">
        <v>6</v>
      </c>
      <c r="H28" t="s">
        <v>7</v>
      </c>
      <c r="J28" t="s">
        <v>0</v>
      </c>
      <c r="K28" t="s">
        <v>1</v>
      </c>
      <c r="L28" t="s">
        <v>2</v>
      </c>
      <c r="M28" t="s">
        <v>3</v>
      </c>
      <c r="N28" t="s">
        <v>4</v>
      </c>
      <c r="O28" t="s">
        <v>5</v>
      </c>
      <c r="P28" t="s">
        <v>6</v>
      </c>
      <c r="Q28" t="s">
        <v>7</v>
      </c>
    </row>
    <row r="29" spans="1:17" x14ac:dyDescent="0.25">
      <c r="A29" t="str">
        <f>IF(A1=A28,"Correct","Wrong")</f>
        <v>Correct</v>
      </c>
      <c r="B29" t="str">
        <f t="shared" ref="B29:H29" si="7">IF(B1=B28,"Correct","Wrong")</f>
        <v>Correct</v>
      </c>
      <c r="C29" t="str">
        <f t="shared" si="7"/>
        <v>Correct</v>
      </c>
      <c r="D29" t="str">
        <f t="shared" si="7"/>
        <v>Correct</v>
      </c>
      <c r="E29" t="str">
        <f t="shared" si="7"/>
        <v>Correct</v>
      </c>
      <c r="F29" t="str">
        <f t="shared" si="7"/>
        <v>Correct</v>
      </c>
      <c r="G29" t="str">
        <f t="shared" si="7"/>
        <v>Correct</v>
      </c>
      <c r="H29" t="str">
        <f t="shared" si="7"/>
        <v>Correct</v>
      </c>
      <c r="J29" t="str">
        <f>IF(J1=J28,"Correct","Wrong")</f>
        <v>Correct</v>
      </c>
      <c r="K29" t="str">
        <f t="shared" ref="K29:Q29" si="8">IF(K1=K28,"Correct","Wrong")</f>
        <v>Correct</v>
      </c>
      <c r="L29" t="str">
        <f t="shared" si="8"/>
        <v>Correct</v>
      </c>
      <c r="M29" t="str">
        <f t="shared" si="8"/>
        <v>Correct</v>
      </c>
      <c r="N29" t="str">
        <f t="shared" si="8"/>
        <v>Correct</v>
      </c>
      <c r="O29" t="str">
        <f t="shared" si="8"/>
        <v>Correct</v>
      </c>
      <c r="P29" t="str">
        <f t="shared" si="8"/>
        <v>Correct</v>
      </c>
      <c r="Q29" t="str">
        <f t="shared" si="8"/>
        <v>Correct</v>
      </c>
    </row>
    <row r="30" spans="1:17" x14ac:dyDescent="0.25">
      <c r="A30" t="s">
        <v>30</v>
      </c>
      <c r="B30" t="s">
        <v>30</v>
      </c>
      <c r="C30" t="s">
        <v>30</v>
      </c>
      <c r="D30" t="s">
        <v>29</v>
      </c>
      <c r="E30" t="s">
        <v>29</v>
      </c>
      <c r="F30" t="s">
        <v>29</v>
      </c>
      <c r="G30" t="s">
        <v>29</v>
      </c>
      <c r="H30" t="s">
        <v>29</v>
      </c>
      <c r="M30" t="s">
        <v>31</v>
      </c>
      <c r="N30" t="s">
        <v>31</v>
      </c>
      <c r="O30" t="s">
        <v>31</v>
      </c>
      <c r="P30" t="s">
        <v>31</v>
      </c>
      <c r="Q30" t="s">
        <v>31</v>
      </c>
    </row>
    <row r="31" spans="1:17" x14ac:dyDescent="0.25">
      <c r="A31" t="s">
        <v>47</v>
      </c>
      <c r="B31">
        <f>A2</f>
        <v>2017</v>
      </c>
      <c r="C31" t="str">
        <f>IF(B31=K31,"CORRECT","Wrong!!!")</f>
        <v>CORRECT</v>
      </c>
      <c r="J31" t="s">
        <v>47</v>
      </c>
      <c r="K31">
        <f>J2</f>
        <v>2017</v>
      </c>
    </row>
    <row r="32" spans="1:17" x14ac:dyDescent="0.25">
      <c r="D32" s="70" t="s">
        <v>91</v>
      </c>
      <c r="E32" s="70" t="s">
        <v>92</v>
      </c>
      <c r="H32" s="70" t="s">
        <v>91</v>
      </c>
      <c r="I32" s="70" t="s">
        <v>92</v>
      </c>
    </row>
    <row r="33" spans="3:9" x14ac:dyDescent="0.25">
      <c r="C33" s="71" t="s">
        <v>3</v>
      </c>
      <c r="D33" s="70">
        <f>SUM(D2:D25)/12</f>
        <v>620.06983333333346</v>
      </c>
      <c r="E33" s="70">
        <f>D33*0.00110231131</f>
        <v>0.68350999027314852</v>
      </c>
      <c r="G33" s="72" t="s">
        <v>7</v>
      </c>
      <c r="H33" s="70">
        <f>SUM(H2:H25)/12</f>
        <v>215.83050000000006</v>
      </c>
      <c r="I33" s="70">
        <f>H33*0.00110231131</f>
        <v>0.23791240119295506</v>
      </c>
    </row>
    <row r="34" spans="3:9" x14ac:dyDescent="0.25">
      <c r="G34" s="2"/>
      <c r="H34" s="2"/>
    </row>
    <row r="35" spans="3:9" x14ac:dyDescent="0.25">
      <c r="E35" s="70" t="s">
        <v>91</v>
      </c>
      <c r="F35" s="70" t="s">
        <v>92</v>
      </c>
      <c r="G35" s="2"/>
      <c r="H35" s="2"/>
    </row>
    <row r="36" spans="3:9" x14ac:dyDescent="0.25">
      <c r="D36" s="71" t="s">
        <v>90</v>
      </c>
      <c r="E36" s="70">
        <f>SUM(E2:E25)/12</f>
        <v>19.673416666666672</v>
      </c>
      <c r="F36" s="70">
        <f>E36*0.00110231131</f>
        <v>2.1686229698009173E-2</v>
      </c>
    </row>
    <row r="37" spans="3:9" x14ac:dyDescent="0.25">
      <c r="D37" s="73"/>
      <c r="E37" s="70">
        <f>SUM(F2:F25)/12</f>
        <v>1.7625833333333329</v>
      </c>
      <c r="F37" s="70">
        <f t="shared" ref="F37:F38" si="9">E37*0.00110231131</f>
        <v>1.9429155431508328E-3</v>
      </c>
    </row>
    <row r="38" spans="3:9" x14ac:dyDescent="0.25">
      <c r="D38" s="73"/>
      <c r="E38" s="70">
        <f>SUM(G2:G25)/12</f>
        <v>0.64324999999999999</v>
      </c>
      <c r="F38" s="70">
        <f t="shared" si="9"/>
        <v>7.0906175015750001E-4</v>
      </c>
    </row>
    <row r="39" spans="3:9" x14ac:dyDescent="0.25">
      <c r="D39" s="73"/>
      <c r="E39" s="70"/>
      <c r="F39" s="70">
        <f>SUM(F36:F38)</f>
        <v>2.4338206991317505E-2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workbookViewId="0">
      <selection activeCell="M28" sqref="M28"/>
    </sheetView>
  </sheetViews>
  <sheetFormatPr defaultRowHeight="15" x14ac:dyDescent="0.25"/>
  <cols>
    <col min="4" max="4" width="9.85546875" style="30" customWidth="1"/>
    <col min="5" max="5" width="9" bestFit="1" customWidth="1"/>
    <col min="9" max="11" width="9" bestFit="1" customWidth="1"/>
    <col min="12" max="13" width="9.28515625" bestFit="1" customWidth="1"/>
    <col min="20" max="20" width="8.85546875" style="18"/>
    <col min="25" max="25" width="8.85546875" style="18"/>
    <col min="27" max="27" width="8.85546875" style="20"/>
    <col min="28" max="28" width="8.85546875" style="18"/>
  </cols>
  <sheetData>
    <row r="1" spans="1:30" x14ac:dyDescent="0.25">
      <c r="A1" s="2" t="s">
        <v>45</v>
      </c>
      <c r="B1" s="3"/>
      <c r="C1" s="2"/>
      <c r="D1" s="24"/>
      <c r="E1" s="2"/>
      <c r="F1" s="2"/>
      <c r="G1" s="2"/>
      <c r="H1" s="2"/>
      <c r="I1" s="2"/>
      <c r="J1" s="4"/>
      <c r="N1" s="2"/>
      <c r="Y1" s="18">
        <v>2034</v>
      </c>
      <c r="AB1" s="18">
        <v>2045</v>
      </c>
    </row>
    <row r="2" spans="1:30" ht="66.599999999999994" customHeight="1" x14ac:dyDescent="0.25">
      <c r="A2" s="60" t="s">
        <v>0</v>
      </c>
      <c r="B2" s="60" t="s">
        <v>1</v>
      </c>
      <c r="C2" s="60" t="s">
        <v>49</v>
      </c>
      <c r="D2" s="62" t="s">
        <v>73</v>
      </c>
      <c r="E2" s="44" t="s">
        <v>3</v>
      </c>
      <c r="F2" s="44" t="s">
        <v>75</v>
      </c>
      <c r="G2" s="44" t="s">
        <v>76</v>
      </c>
      <c r="H2" s="44" t="s">
        <v>77</v>
      </c>
      <c r="I2" s="44" t="s">
        <v>74</v>
      </c>
      <c r="J2" s="45" t="s">
        <v>7</v>
      </c>
      <c r="K2" s="44" t="s">
        <v>80</v>
      </c>
      <c r="L2" s="44" t="s">
        <v>81</v>
      </c>
      <c r="M2" s="44" t="s">
        <v>82</v>
      </c>
      <c r="N2" s="5"/>
      <c r="O2">
        <v>2008</v>
      </c>
      <c r="P2">
        <v>2010</v>
      </c>
      <c r="Q2">
        <v>2012</v>
      </c>
      <c r="R2">
        <v>2014</v>
      </c>
      <c r="S2">
        <v>2015</v>
      </c>
      <c r="T2" s="18">
        <v>2017</v>
      </c>
      <c r="U2">
        <v>2018</v>
      </c>
      <c r="V2">
        <v>2021</v>
      </c>
      <c r="W2">
        <v>2024</v>
      </c>
      <c r="X2">
        <v>2030</v>
      </c>
      <c r="Y2" s="18">
        <v>2034</v>
      </c>
      <c r="Z2">
        <v>2035</v>
      </c>
      <c r="AA2" s="20">
        <v>2040</v>
      </c>
      <c r="AB2" s="18">
        <v>2045</v>
      </c>
      <c r="AC2" t="s">
        <v>32</v>
      </c>
      <c r="AD2" t="s">
        <v>33</v>
      </c>
    </row>
    <row r="3" spans="1:30" ht="33" customHeight="1" x14ac:dyDescent="0.25">
      <c r="A3" s="61"/>
      <c r="B3" s="61"/>
      <c r="C3" s="61"/>
      <c r="D3" s="61"/>
      <c r="E3" s="63" t="s">
        <v>83</v>
      </c>
      <c r="F3" s="64"/>
      <c r="G3" s="64"/>
      <c r="H3" s="64"/>
      <c r="I3" s="64"/>
      <c r="J3" s="64"/>
      <c r="K3" s="59" t="s">
        <v>50</v>
      </c>
      <c r="L3" s="59"/>
      <c r="M3" s="59"/>
      <c r="N3" s="5"/>
    </row>
    <row r="4" spans="1:30" x14ac:dyDescent="0.25">
      <c r="A4" s="46">
        <f>SummaryReportBody!$A$2</f>
        <v>2017</v>
      </c>
      <c r="B4" s="47">
        <v>1</v>
      </c>
      <c r="C4" s="46">
        <v>2</v>
      </c>
      <c r="D4" s="48">
        <f t="shared" ref="D4:D27" si="0">AD4</f>
        <v>9</v>
      </c>
      <c r="E4" s="50">
        <f>0.00110231131*SummaryReportBody!D2</f>
        <v>0.29190416031240995</v>
      </c>
      <c r="F4" s="50">
        <f>0.00110231131*SummaryReportBody!E2</f>
        <v>8.9849394878099998E-3</v>
      </c>
      <c r="G4" s="50">
        <f>0.00110231131*SummaryReportBody!F2</f>
        <v>8.1571036939999994E-4</v>
      </c>
      <c r="H4" s="50">
        <f>0.00110231131*SummaryReportBody!G2</f>
        <v>2.8549862929000002E-4</v>
      </c>
      <c r="I4" s="50">
        <f>(F4+G4+H4)</f>
        <v>1.00861484865E-2</v>
      </c>
      <c r="J4" s="50">
        <f>0.00110231131*SummaryReportBody!H2</f>
        <v>9.5500944964469994E-2</v>
      </c>
      <c r="K4" s="49">
        <f>(F4+G4+H4)*D4</f>
        <v>9.0775336378499993E-2</v>
      </c>
      <c r="L4" s="49">
        <f>E4*D4</f>
        <v>2.6271374428116898</v>
      </c>
      <c r="M4" s="49">
        <f>J4*D4</f>
        <v>0.85950850468022999</v>
      </c>
      <c r="N4" s="6"/>
      <c r="O4" s="7">
        <v>8</v>
      </c>
      <c r="P4" s="7">
        <v>10</v>
      </c>
      <c r="Q4">
        <v>9</v>
      </c>
      <c r="R4">
        <v>8</v>
      </c>
      <c r="S4">
        <v>9</v>
      </c>
      <c r="T4" s="18">
        <v>9</v>
      </c>
      <c r="U4">
        <v>8</v>
      </c>
      <c r="V4">
        <v>10</v>
      </c>
      <c r="W4">
        <v>8</v>
      </c>
      <c r="X4">
        <v>8</v>
      </c>
      <c r="Y4" s="18">
        <v>9</v>
      </c>
      <c r="Z4" s="2">
        <v>8</v>
      </c>
      <c r="AA4" s="20">
        <v>9</v>
      </c>
      <c r="AB4" s="18">
        <v>9</v>
      </c>
      <c r="AC4">
        <f t="shared" ref="AC4:AC27" si="1">IF(A4=2008,O4,IF(A4=2012,Q4,IF(A4=2015,S4,IF(A4=2017,T4,IF(A4=2018,U4,IF(A4=2010,P4,IF(A4=2014,R4,IF(A4=2040,AA4,30))))))))</f>
        <v>9</v>
      </c>
      <c r="AD4">
        <f t="shared" ref="AD4:AD27" si="2">IF(AC4&lt;30,AC4,IF(A4=2021,V4,IF(A4=2024,W4,IF(A4=2030,X4,IF(A4=2034,Y4,IF(A4=2035,Z4,IF(A4=2045,AB4,"wrong")))))))</f>
        <v>9</v>
      </c>
    </row>
    <row r="5" spans="1:30" x14ac:dyDescent="0.25">
      <c r="A5" s="46">
        <f>SummaryReportBody!$A$2</f>
        <v>2017</v>
      </c>
      <c r="B5" s="47">
        <v>1</v>
      </c>
      <c r="C5" s="46">
        <v>5</v>
      </c>
      <c r="D5" s="48">
        <f t="shared" si="0"/>
        <v>22</v>
      </c>
      <c r="E5" s="50">
        <f>0.00110231131*SummaryReportBody!D3</f>
        <v>0.35546012351308004</v>
      </c>
      <c r="F5" s="50">
        <f>0.00110231131*SummaryReportBody!E3</f>
        <v>1.1158697391129999E-2</v>
      </c>
      <c r="G5" s="50">
        <f>0.00110231131*SummaryReportBody!F3</f>
        <v>8.9948602895999989E-4</v>
      </c>
      <c r="H5" s="50">
        <f>0.00110231131*SummaryReportBody!G3</f>
        <v>3.3951188348000001E-4</v>
      </c>
      <c r="I5" s="50">
        <f t="shared" ref="I5:I27" si="3">(F5+G5+H5)</f>
        <v>1.2397695303569998E-2</v>
      </c>
      <c r="J5" s="50">
        <f>0.00110231131*SummaryReportBody!H3</f>
        <v>0.11098400962473001</v>
      </c>
      <c r="K5" s="49">
        <f t="shared" ref="K5:K27" si="4">(F5+G5+H5)*D5</f>
        <v>0.27274929667853992</v>
      </c>
      <c r="L5" s="49">
        <f t="shared" ref="L5:L27" si="5">E5*D5</f>
        <v>7.8201227172877612</v>
      </c>
      <c r="M5" s="49">
        <f t="shared" ref="M5:M27" si="6">J5*D5</f>
        <v>2.4416482117440603</v>
      </c>
      <c r="N5" s="6"/>
      <c r="O5" s="7">
        <v>23</v>
      </c>
      <c r="P5" s="7">
        <v>21</v>
      </c>
      <c r="Q5">
        <v>22</v>
      </c>
      <c r="R5">
        <v>23</v>
      </c>
      <c r="S5">
        <v>22</v>
      </c>
      <c r="T5" s="18">
        <v>22</v>
      </c>
      <c r="U5">
        <v>23</v>
      </c>
      <c r="V5">
        <v>21</v>
      </c>
      <c r="W5">
        <v>23</v>
      </c>
      <c r="X5">
        <v>23</v>
      </c>
      <c r="Y5" s="18">
        <v>22</v>
      </c>
      <c r="Z5" s="2">
        <v>23</v>
      </c>
      <c r="AA5" s="20">
        <v>22</v>
      </c>
      <c r="AB5" s="18">
        <v>22</v>
      </c>
      <c r="AC5">
        <f t="shared" si="1"/>
        <v>22</v>
      </c>
      <c r="AD5">
        <f t="shared" si="2"/>
        <v>22</v>
      </c>
    </row>
    <row r="6" spans="1:30" x14ac:dyDescent="0.25">
      <c r="A6" s="46">
        <f>SummaryReportBody!$A$2</f>
        <v>2017</v>
      </c>
      <c r="B6" s="47">
        <v>2</v>
      </c>
      <c r="C6" s="46">
        <v>2</v>
      </c>
      <c r="D6" s="48">
        <f t="shared" si="0"/>
        <v>8</v>
      </c>
      <c r="E6" s="50">
        <f>0.00110231131*SummaryReportBody!D4</f>
        <v>0.27012689807204998</v>
      </c>
      <c r="F6" s="50">
        <f>0.00110231131*SummaryReportBody!E4</f>
        <v>8.1857637880599996E-3</v>
      </c>
      <c r="G6" s="50">
        <f>0.00110231131*SummaryReportBody!F4</f>
        <v>7.5508324735E-4</v>
      </c>
      <c r="H6" s="50">
        <f>0.00110231131*SummaryReportBody!G4</f>
        <v>2.6675933702E-4</v>
      </c>
      <c r="I6" s="50">
        <f t="shared" si="3"/>
        <v>9.2076063724300002E-3</v>
      </c>
      <c r="J6" s="50">
        <f>0.00110231131*SummaryReportBody!H4</f>
        <v>9.1351845193630002E-2</v>
      </c>
      <c r="K6" s="49">
        <f t="shared" si="4"/>
        <v>7.3660850979440001E-2</v>
      </c>
      <c r="L6" s="49">
        <f t="shared" si="5"/>
        <v>2.1610151845763999</v>
      </c>
      <c r="M6" s="49">
        <f t="shared" si="6"/>
        <v>0.73081476154904002</v>
      </c>
      <c r="N6" s="6"/>
      <c r="O6" s="7">
        <v>8</v>
      </c>
      <c r="P6" s="7">
        <v>8</v>
      </c>
      <c r="Q6">
        <v>8</v>
      </c>
      <c r="R6">
        <v>8</v>
      </c>
      <c r="S6">
        <v>8</v>
      </c>
      <c r="T6" s="18">
        <v>8</v>
      </c>
      <c r="U6">
        <v>8</v>
      </c>
      <c r="V6">
        <v>8</v>
      </c>
      <c r="W6">
        <v>8</v>
      </c>
      <c r="X6">
        <v>8</v>
      </c>
      <c r="Y6" s="18">
        <v>8</v>
      </c>
      <c r="Z6" s="2">
        <v>8</v>
      </c>
      <c r="AA6" s="20">
        <v>8</v>
      </c>
      <c r="AB6" s="18">
        <v>8</v>
      </c>
      <c r="AC6">
        <f t="shared" si="1"/>
        <v>8</v>
      </c>
      <c r="AD6">
        <f t="shared" si="2"/>
        <v>8</v>
      </c>
    </row>
    <row r="7" spans="1:30" x14ac:dyDescent="0.25">
      <c r="A7" s="46">
        <f>SummaryReportBody!$A$2</f>
        <v>2017</v>
      </c>
      <c r="B7" s="47">
        <v>2</v>
      </c>
      <c r="C7" s="46">
        <v>5</v>
      </c>
      <c r="D7" s="48">
        <f t="shared" si="0"/>
        <v>20</v>
      </c>
      <c r="E7" s="50">
        <f>0.00110231131*SummaryReportBody!D5</f>
        <v>0.35758868665269</v>
      </c>
      <c r="F7" s="50">
        <f>0.00110231131*SummaryReportBody!E5</f>
        <v>1.1094763335149999E-2</v>
      </c>
      <c r="G7" s="50">
        <f>0.00110231131*SummaryReportBody!F5</f>
        <v>9.1602069860999996E-4</v>
      </c>
      <c r="H7" s="50">
        <f>0.00110231131*SummaryReportBody!G5</f>
        <v>3.4502344002999998E-4</v>
      </c>
      <c r="I7" s="50">
        <f t="shared" si="3"/>
        <v>1.2355807473789998E-2</v>
      </c>
      <c r="J7" s="50">
        <f>0.00110231131*SummaryReportBody!H5</f>
        <v>0.11271243375881</v>
      </c>
      <c r="K7" s="49">
        <f t="shared" si="4"/>
        <v>0.24711614947579996</v>
      </c>
      <c r="L7" s="49">
        <f t="shared" si="5"/>
        <v>7.1517737330538003</v>
      </c>
      <c r="M7" s="49">
        <f t="shared" si="6"/>
        <v>2.2542486751761999</v>
      </c>
      <c r="N7" s="6"/>
      <c r="O7" s="7">
        <v>21</v>
      </c>
      <c r="P7" s="7">
        <v>20</v>
      </c>
      <c r="Q7">
        <v>21</v>
      </c>
      <c r="R7">
        <v>20</v>
      </c>
      <c r="S7">
        <v>20</v>
      </c>
      <c r="T7" s="18">
        <v>20</v>
      </c>
      <c r="U7">
        <v>20</v>
      </c>
      <c r="V7">
        <v>20</v>
      </c>
      <c r="W7">
        <v>21</v>
      </c>
      <c r="X7">
        <v>20</v>
      </c>
      <c r="Y7" s="18">
        <v>20</v>
      </c>
      <c r="Z7" s="2">
        <v>20</v>
      </c>
      <c r="AA7" s="20">
        <v>21</v>
      </c>
      <c r="AB7" s="18">
        <v>20</v>
      </c>
      <c r="AC7">
        <f t="shared" si="1"/>
        <v>20</v>
      </c>
      <c r="AD7">
        <f t="shared" si="2"/>
        <v>20</v>
      </c>
    </row>
    <row r="8" spans="1:30" x14ac:dyDescent="0.25">
      <c r="A8" s="46">
        <f>SummaryReportBody!$A$2</f>
        <v>2017</v>
      </c>
      <c r="B8" s="47">
        <v>3</v>
      </c>
      <c r="C8" s="46">
        <v>2</v>
      </c>
      <c r="D8" s="48">
        <f t="shared" si="0"/>
        <v>8</v>
      </c>
      <c r="E8" s="50">
        <f>0.00110231131*SummaryReportBody!D6</f>
        <v>0.33560639450866997</v>
      </c>
      <c r="F8" s="50">
        <f>0.00110231131*SummaryReportBody!E6</f>
        <v>1.004095372279E-2</v>
      </c>
      <c r="G8" s="50">
        <f>0.00110231131*SummaryReportBody!F6</f>
        <v>9.5019234922000002E-4</v>
      </c>
      <c r="H8" s="50">
        <f>0.00110231131*SummaryReportBody!G6</f>
        <v>3.3289801561999996E-4</v>
      </c>
      <c r="I8" s="50">
        <f t="shared" si="3"/>
        <v>1.1324044087629999E-2</v>
      </c>
      <c r="J8" s="50">
        <f>0.00110231131*SummaryReportBody!H6</f>
        <v>0.10779171607097</v>
      </c>
      <c r="K8" s="49">
        <f t="shared" si="4"/>
        <v>9.0592352701039991E-2</v>
      </c>
      <c r="L8" s="49">
        <f t="shared" si="5"/>
        <v>2.6848511560693598</v>
      </c>
      <c r="M8" s="49">
        <f t="shared" si="6"/>
        <v>0.86233372856776003</v>
      </c>
      <c r="N8" s="6"/>
      <c r="O8" s="7">
        <v>10</v>
      </c>
      <c r="P8" s="7">
        <v>8</v>
      </c>
      <c r="Q8">
        <v>9</v>
      </c>
      <c r="R8">
        <v>10</v>
      </c>
      <c r="S8">
        <v>9</v>
      </c>
      <c r="T8" s="18">
        <v>8</v>
      </c>
      <c r="U8">
        <v>9</v>
      </c>
      <c r="V8">
        <v>8</v>
      </c>
      <c r="W8">
        <v>10</v>
      </c>
      <c r="X8">
        <v>10</v>
      </c>
      <c r="Y8" s="18">
        <v>8</v>
      </c>
      <c r="Z8" s="2">
        <v>9</v>
      </c>
      <c r="AA8" s="20">
        <v>9</v>
      </c>
      <c r="AB8" s="18">
        <v>8</v>
      </c>
      <c r="AC8">
        <f t="shared" si="1"/>
        <v>8</v>
      </c>
      <c r="AD8">
        <f t="shared" si="2"/>
        <v>8</v>
      </c>
    </row>
    <row r="9" spans="1:30" x14ac:dyDescent="0.25">
      <c r="A9" s="46">
        <f>SummaryReportBody!$A$2</f>
        <v>2017</v>
      </c>
      <c r="B9" s="47">
        <v>3</v>
      </c>
      <c r="C9" s="46">
        <v>5</v>
      </c>
      <c r="D9" s="48">
        <f t="shared" si="0"/>
        <v>23</v>
      </c>
      <c r="E9" s="50">
        <f>0.00110231131*SummaryReportBody!D7</f>
        <v>0.38782618819729997</v>
      </c>
      <c r="F9" s="50">
        <f>0.00110231131*SummaryReportBody!E7</f>
        <v>1.1803549507480001E-2</v>
      </c>
      <c r="G9" s="50">
        <f>0.00110231131*SummaryReportBody!F7</f>
        <v>9.9208017899999994E-4</v>
      </c>
      <c r="H9" s="50">
        <f>0.00110231131*SummaryReportBody!G7</f>
        <v>3.7478584540000004E-4</v>
      </c>
      <c r="I9" s="50">
        <f t="shared" si="3"/>
        <v>1.3170415531880001E-2</v>
      </c>
      <c r="J9" s="50">
        <f>0.00110231131*SummaryReportBody!H7</f>
        <v>0.12039995283475</v>
      </c>
      <c r="K9" s="49">
        <f t="shared" si="4"/>
        <v>0.30291955723324004</v>
      </c>
      <c r="L9" s="49">
        <f t="shared" si="5"/>
        <v>8.9200023285378993</v>
      </c>
      <c r="M9" s="49">
        <f t="shared" si="6"/>
        <v>2.76919891519925</v>
      </c>
      <c r="N9" s="6"/>
      <c r="O9" s="7">
        <v>21</v>
      </c>
      <c r="P9" s="7">
        <v>23</v>
      </c>
      <c r="Q9">
        <v>22</v>
      </c>
      <c r="R9">
        <v>21</v>
      </c>
      <c r="S9">
        <v>22</v>
      </c>
      <c r="T9" s="18">
        <v>23</v>
      </c>
      <c r="U9">
        <v>22</v>
      </c>
      <c r="V9">
        <v>23</v>
      </c>
      <c r="W9">
        <v>21</v>
      </c>
      <c r="X9">
        <v>21</v>
      </c>
      <c r="Y9" s="18">
        <v>23</v>
      </c>
      <c r="Z9" s="2">
        <v>22</v>
      </c>
      <c r="AA9" s="20">
        <v>22</v>
      </c>
      <c r="AB9" s="18">
        <v>23</v>
      </c>
      <c r="AC9">
        <f t="shared" si="1"/>
        <v>23</v>
      </c>
      <c r="AD9">
        <f t="shared" si="2"/>
        <v>23</v>
      </c>
    </row>
    <row r="10" spans="1:30" x14ac:dyDescent="0.25">
      <c r="A10" s="46">
        <f>SummaryReportBody!$A$2</f>
        <v>2017</v>
      </c>
      <c r="B10" s="47">
        <v>4</v>
      </c>
      <c r="C10" s="46">
        <v>2</v>
      </c>
      <c r="D10" s="48">
        <f t="shared" si="0"/>
        <v>10</v>
      </c>
      <c r="E10" s="50">
        <f>0.00110231131*SummaryReportBody!D8</f>
        <v>0.33585551686472997</v>
      </c>
      <c r="F10" s="50">
        <f>0.00110231131*SummaryReportBody!E8</f>
        <v>1.0081739241260001E-2</v>
      </c>
      <c r="G10" s="50">
        <f>0.00110231131*SummaryReportBody!F8</f>
        <v>9.898755563800001E-4</v>
      </c>
      <c r="H10" s="50">
        <f>0.00110231131*SummaryReportBody!G8</f>
        <v>3.4722806264999998E-4</v>
      </c>
      <c r="I10" s="50">
        <f t="shared" si="3"/>
        <v>1.1418842860290001E-2</v>
      </c>
      <c r="J10" s="50">
        <f>0.00110231131*SummaryReportBody!H8</f>
        <v>0.11492036331274</v>
      </c>
      <c r="K10" s="49">
        <f t="shared" si="4"/>
        <v>0.11418842860290002</v>
      </c>
      <c r="L10" s="49">
        <f t="shared" si="5"/>
        <v>3.3585551686472996</v>
      </c>
      <c r="M10" s="49">
        <f t="shared" si="6"/>
        <v>1.1492036331274</v>
      </c>
      <c r="N10" s="6"/>
      <c r="O10" s="7">
        <v>8</v>
      </c>
      <c r="P10" s="7">
        <v>8</v>
      </c>
      <c r="Q10">
        <v>9</v>
      </c>
      <c r="R10">
        <v>8</v>
      </c>
      <c r="S10">
        <v>8</v>
      </c>
      <c r="T10" s="18">
        <v>10</v>
      </c>
      <c r="U10">
        <v>9</v>
      </c>
      <c r="V10">
        <v>8</v>
      </c>
      <c r="W10">
        <v>8</v>
      </c>
      <c r="X10">
        <v>8</v>
      </c>
      <c r="Y10" s="18">
        <v>10</v>
      </c>
      <c r="Z10" s="2">
        <v>9</v>
      </c>
      <c r="AA10" s="20">
        <v>9</v>
      </c>
      <c r="AB10" s="18">
        <v>10</v>
      </c>
      <c r="AC10">
        <f t="shared" si="1"/>
        <v>10</v>
      </c>
      <c r="AD10">
        <f t="shared" si="2"/>
        <v>10</v>
      </c>
    </row>
    <row r="11" spans="1:30" x14ac:dyDescent="0.25">
      <c r="A11" s="46">
        <f>SummaryReportBody!$A$2</f>
        <v>2017</v>
      </c>
      <c r="B11" s="47">
        <v>4</v>
      </c>
      <c r="C11" s="46">
        <v>5</v>
      </c>
      <c r="D11" s="48">
        <f t="shared" si="0"/>
        <v>20</v>
      </c>
      <c r="E11" s="50">
        <f>0.00110231131*SummaryReportBody!D9</f>
        <v>0.38176237368098997</v>
      </c>
      <c r="F11" s="50">
        <f>0.00110231131*SummaryReportBody!E9</f>
        <v>1.163489587705E-2</v>
      </c>
      <c r="G11" s="50">
        <f>0.00110231131*SummaryReportBody!F9</f>
        <v>1.0185356504399999E-3</v>
      </c>
      <c r="H11" s="50">
        <f>0.00110231131*SummaryReportBody!G9</f>
        <v>3.8470664718999996E-4</v>
      </c>
      <c r="I11" s="50">
        <f t="shared" si="3"/>
        <v>1.3038138174679999E-2</v>
      </c>
      <c r="J11" s="50">
        <f>0.00110231131*SummaryReportBody!H9</f>
        <v>0.12629731834325</v>
      </c>
      <c r="K11" s="49">
        <f t="shared" si="4"/>
        <v>0.2607627634936</v>
      </c>
      <c r="L11" s="49">
        <f t="shared" si="5"/>
        <v>7.6352474736197991</v>
      </c>
      <c r="M11" s="49">
        <f t="shared" si="6"/>
        <v>2.525946366865</v>
      </c>
      <c r="N11" s="6"/>
      <c r="O11" s="7">
        <v>22</v>
      </c>
      <c r="P11" s="7">
        <v>22</v>
      </c>
      <c r="Q11">
        <v>21</v>
      </c>
      <c r="R11">
        <v>22</v>
      </c>
      <c r="S11">
        <v>22</v>
      </c>
      <c r="T11" s="18">
        <v>20</v>
      </c>
      <c r="U11">
        <v>21</v>
      </c>
      <c r="V11">
        <v>22</v>
      </c>
      <c r="W11">
        <v>22</v>
      </c>
      <c r="X11">
        <v>22</v>
      </c>
      <c r="Y11" s="18">
        <v>20</v>
      </c>
      <c r="Z11" s="2">
        <v>21</v>
      </c>
      <c r="AA11" s="20">
        <v>21</v>
      </c>
      <c r="AB11" s="18">
        <v>20</v>
      </c>
      <c r="AC11">
        <f t="shared" si="1"/>
        <v>20</v>
      </c>
      <c r="AD11">
        <f t="shared" si="2"/>
        <v>20</v>
      </c>
    </row>
    <row r="12" spans="1:30" x14ac:dyDescent="0.25">
      <c r="A12" s="46">
        <f>SummaryReportBody!$A$2</f>
        <v>2017</v>
      </c>
      <c r="B12" s="47">
        <v>5</v>
      </c>
      <c r="C12" s="46">
        <v>2</v>
      </c>
      <c r="D12" s="48">
        <f t="shared" si="0"/>
        <v>8</v>
      </c>
      <c r="E12" s="50">
        <f>0.00110231131*SummaryReportBody!D10</f>
        <v>0.32495365800883003</v>
      </c>
      <c r="F12" s="50">
        <f>0.00110231131*SummaryReportBody!E10</f>
        <v>1.013465018414E-2</v>
      </c>
      <c r="G12" s="50">
        <f>0.00110231131*SummaryReportBody!F10</f>
        <v>9.8767093376000005E-4</v>
      </c>
      <c r="H12" s="50">
        <f>0.00110231131*SummaryReportBody!G10</f>
        <v>3.4722806264999998E-4</v>
      </c>
      <c r="I12" s="50">
        <f t="shared" si="3"/>
        <v>1.1469549180549999E-2</v>
      </c>
      <c r="J12" s="50">
        <f>0.00110231131*SummaryReportBody!H10</f>
        <v>0.11823611573322</v>
      </c>
      <c r="K12" s="49">
        <f t="shared" si="4"/>
        <v>9.1756393444399995E-2</v>
      </c>
      <c r="L12" s="49">
        <f t="shared" si="5"/>
        <v>2.5996292640706402</v>
      </c>
      <c r="M12" s="49">
        <f t="shared" si="6"/>
        <v>0.94588892586576001</v>
      </c>
      <c r="N12" s="6"/>
      <c r="O12" s="7">
        <v>9</v>
      </c>
      <c r="P12" s="7">
        <v>10</v>
      </c>
      <c r="Q12">
        <v>9</v>
      </c>
      <c r="R12">
        <v>9</v>
      </c>
      <c r="S12">
        <v>10</v>
      </c>
      <c r="T12" s="18">
        <v>8</v>
      </c>
      <c r="U12">
        <v>8</v>
      </c>
      <c r="V12">
        <v>10</v>
      </c>
      <c r="W12">
        <v>8</v>
      </c>
      <c r="X12">
        <v>8</v>
      </c>
      <c r="Y12" s="18">
        <v>8</v>
      </c>
      <c r="Z12" s="2">
        <v>8</v>
      </c>
      <c r="AA12" s="20">
        <v>8</v>
      </c>
      <c r="AB12" s="18">
        <v>8</v>
      </c>
      <c r="AC12">
        <f t="shared" si="1"/>
        <v>8</v>
      </c>
      <c r="AD12">
        <f t="shared" si="2"/>
        <v>8</v>
      </c>
    </row>
    <row r="13" spans="1:30" x14ac:dyDescent="0.25">
      <c r="A13" s="46">
        <f>SummaryReportBody!$A$2</f>
        <v>2017</v>
      </c>
      <c r="B13" s="47">
        <v>5</v>
      </c>
      <c r="C13" s="46">
        <v>5</v>
      </c>
      <c r="D13" s="48">
        <f t="shared" si="0"/>
        <v>23</v>
      </c>
      <c r="E13" s="50">
        <f>0.00110231131*SummaryReportBody!D11</f>
        <v>0.37854031772185998</v>
      </c>
      <c r="F13" s="50">
        <f>0.00110231131*SummaryReportBody!E11</f>
        <v>1.197220313791E-2</v>
      </c>
      <c r="G13" s="50">
        <f>0.00110231131*SummaryReportBody!F11</f>
        <v>1.04388881057E-3</v>
      </c>
      <c r="H13" s="50">
        <f>0.00110231131*SummaryReportBody!G11</f>
        <v>3.9462744897999998E-4</v>
      </c>
      <c r="I13" s="50">
        <f t="shared" si="3"/>
        <v>1.341071939746E-2</v>
      </c>
      <c r="J13" s="50">
        <f>0.00110231131*SummaryReportBody!H11</f>
        <v>0.13224208323808001</v>
      </c>
      <c r="K13" s="49">
        <f t="shared" si="4"/>
        <v>0.30844654614158001</v>
      </c>
      <c r="L13" s="49">
        <f t="shared" si="5"/>
        <v>8.7064273076027803</v>
      </c>
      <c r="M13" s="49">
        <f t="shared" si="6"/>
        <v>3.0415679144758401</v>
      </c>
      <c r="N13" s="6"/>
      <c r="O13" s="7">
        <v>22</v>
      </c>
      <c r="P13" s="7">
        <v>21</v>
      </c>
      <c r="Q13">
        <v>22</v>
      </c>
      <c r="R13">
        <v>22</v>
      </c>
      <c r="S13">
        <v>21</v>
      </c>
      <c r="T13" s="18">
        <v>23</v>
      </c>
      <c r="U13">
        <v>23</v>
      </c>
      <c r="V13">
        <v>21</v>
      </c>
      <c r="W13">
        <v>23</v>
      </c>
      <c r="X13">
        <v>23</v>
      </c>
      <c r="Y13" s="18">
        <v>23</v>
      </c>
      <c r="Z13" s="2">
        <v>23</v>
      </c>
      <c r="AA13" s="20">
        <v>23</v>
      </c>
      <c r="AB13" s="18">
        <v>23</v>
      </c>
      <c r="AC13">
        <f t="shared" si="1"/>
        <v>23</v>
      </c>
      <c r="AD13">
        <f t="shared" si="2"/>
        <v>23</v>
      </c>
    </row>
    <row r="14" spans="1:30" x14ac:dyDescent="0.25">
      <c r="A14" s="46">
        <f>SummaryReportBody!$A$2</f>
        <v>2017</v>
      </c>
      <c r="B14" s="47">
        <v>6</v>
      </c>
      <c r="C14" s="46">
        <v>2</v>
      </c>
      <c r="D14" s="48">
        <f t="shared" si="0"/>
        <v>8</v>
      </c>
      <c r="E14" s="50">
        <f>0.00110231131*SummaryReportBody!D12</f>
        <v>0.31681639591840999</v>
      </c>
      <c r="F14" s="50">
        <f>0.00110231131*SummaryReportBody!E12</f>
        <v>1.0490696737269999E-2</v>
      </c>
      <c r="G14" s="50">
        <f>0.00110231131*SummaryReportBody!F12</f>
        <v>1.02625182961E-3</v>
      </c>
      <c r="H14" s="50">
        <f>0.00110231131*SummaryReportBody!G12</f>
        <v>3.6155810968E-4</v>
      </c>
      <c r="I14" s="50">
        <f t="shared" si="3"/>
        <v>1.1878506676559999E-2</v>
      </c>
      <c r="J14" s="50">
        <f>0.00110231131*SummaryReportBody!H12</f>
        <v>0.12492824769623</v>
      </c>
      <c r="K14" s="49">
        <f t="shared" si="4"/>
        <v>9.5028053412479996E-2</v>
      </c>
      <c r="L14" s="49">
        <f t="shared" si="5"/>
        <v>2.5345311673472799</v>
      </c>
      <c r="M14" s="49">
        <f t="shared" si="6"/>
        <v>0.99942598156983997</v>
      </c>
      <c r="N14" s="6"/>
      <c r="O14" s="7">
        <v>9</v>
      </c>
      <c r="P14" s="7">
        <v>8</v>
      </c>
      <c r="Q14">
        <v>9</v>
      </c>
      <c r="R14">
        <v>9</v>
      </c>
      <c r="S14">
        <v>8</v>
      </c>
      <c r="T14" s="18">
        <v>8</v>
      </c>
      <c r="U14">
        <v>9</v>
      </c>
      <c r="V14">
        <v>8</v>
      </c>
      <c r="W14">
        <v>10</v>
      </c>
      <c r="X14">
        <v>10</v>
      </c>
      <c r="Y14" s="18">
        <v>8</v>
      </c>
      <c r="Z14" s="2">
        <v>9</v>
      </c>
      <c r="AA14" s="20">
        <v>9</v>
      </c>
      <c r="AB14" s="18">
        <v>8</v>
      </c>
      <c r="AC14">
        <f t="shared" si="1"/>
        <v>8</v>
      </c>
      <c r="AD14">
        <f t="shared" si="2"/>
        <v>8</v>
      </c>
    </row>
    <row r="15" spans="1:30" x14ac:dyDescent="0.25">
      <c r="A15" s="46">
        <f>SummaryReportBody!$A$2</f>
        <v>2017</v>
      </c>
      <c r="B15" s="47">
        <v>6</v>
      </c>
      <c r="C15" s="46">
        <v>5</v>
      </c>
      <c r="D15" s="48">
        <f t="shared" si="0"/>
        <v>22</v>
      </c>
      <c r="E15" s="50">
        <f>0.00110231131*SummaryReportBody!D13</f>
        <v>0.35497951578192</v>
      </c>
      <c r="F15" s="50">
        <f>0.00110231131*SummaryReportBody!E13</f>
        <v>1.1875199742629999E-2</v>
      </c>
      <c r="G15" s="50">
        <f>0.00110231131*SummaryReportBody!F13</f>
        <v>1.0416841879499999E-3</v>
      </c>
      <c r="H15" s="50">
        <f>0.00110231131*SummaryReportBody!G13</f>
        <v>3.9352513766999995E-4</v>
      </c>
      <c r="I15" s="50">
        <f t="shared" si="3"/>
        <v>1.3310409068249998E-2</v>
      </c>
      <c r="J15" s="50">
        <f>0.00110231131*SummaryReportBody!H13</f>
        <v>0.13579813952413999</v>
      </c>
      <c r="K15" s="49">
        <f t="shared" si="4"/>
        <v>0.29282899950149999</v>
      </c>
      <c r="L15" s="49">
        <f t="shared" si="5"/>
        <v>7.8095493472022399</v>
      </c>
      <c r="M15" s="49">
        <f t="shared" si="6"/>
        <v>2.9875590695310796</v>
      </c>
      <c r="N15" s="6"/>
      <c r="O15" s="7">
        <v>21</v>
      </c>
      <c r="P15" s="7">
        <v>22</v>
      </c>
      <c r="Q15">
        <v>21</v>
      </c>
      <c r="R15">
        <v>22</v>
      </c>
      <c r="S15">
        <v>22</v>
      </c>
      <c r="T15" s="18">
        <v>22</v>
      </c>
      <c r="U15">
        <v>21</v>
      </c>
      <c r="V15">
        <v>22</v>
      </c>
      <c r="W15">
        <v>20</v>
      </c>
      <c r="X15">
        <v>20</v>
      </c>
      <c r="Y15" s="18">
        <v>22</v>
      </c>
      <c r="Z15" s="2">
        <v>21</v>
      </c>
      <c r="AA15" s="20">
        <v>21</v>
      </c>
      <c r="AB15" s="18">
        <v>22</v>
      </c>
      <c r="AC15">
        <f t="shared" si="1"/>
        <v>22</v>
      </c>
      <c r="AD15">
        <f t="shared" si="2"/>
        <v>22</v>
      </c>
    </row>
    <row r="16" spans="1:30" x14ac:dyDescent="0.25">
      <c r="A16" s="46">
        <f>SummaryReportBody!$A$2</f>
        <v>2017</v>
      </c>
      <c r="B16" s="47">
        <v>7</v>
      </c>
      <c r="C16" s="46">
        <v>2</v>
      </c>
      <c r="D16" s="48">
        <f t="shared" si="0"/>
        <v>10</v>
      </c>
      <c r="E16" s="50">
        <f>0.00110231131*SummaryReportBody!D14</f>
        <v>0.30464136749945997</v>
      </c>
      <c r="F16" s="50">
        <f>0.00110231131*SummaryReportBody!E14</f>
        <v>1.035180551221E-2</v>
      </c>
      <c r="G16" s="50">
        <f>0.00110231131*SummaryReportBody!F14</f>
        <v>1.01192178258E-3</v>
      </c>
      <c r="H16" s="50">
        <f>0.00110231131*SummaryReportBody!G14</f>
        <v>3.5604655313000003E-4</v>
      </c>
      <c r="I16" s="50">
        <f t="shared" si="3"/>
        <v>1.1719773847920001E-2</v>
      </c>
      <c r="J16" s="50">
        <f>0.00110231131*SummaryReportBody!H14</f>
        <v>0.12903105039205001</v>
      </c>
      <c r="K16" s="49">
        <f t="shared" si="4"/>
        <v>0.11719773847920001</v>
      </c>
      <c r="L16" s="49">
        <f t="shared" si="5"/>
        <v>3.0464136749945996</v>
      </c>
      <c r="M16" s="49">
        <f t="shared" si="6"/>
        <v>1.2903105039205001</v>
      </c>
      <c r="N16" s="6"/>
      <c r="O16" s="7">
        <v>8</v>
      </c>
      <c r="P16" s="7">
        <v>9</v>
      </c>
      <c r="Q16">
        <v>9</v>
      </c>
      <c r="R16">
        <v>8</v>
      </c>
      <c r="S16">
        <v>8</v>
      </c>
      <c r="T16" s="18">
        <v>10</v>
      </c>
      <c r="U16">
        <v>9</v>
      </c>
      <c r="V16">
        <v>9</v>
      </c>
      <c r="W16">
        <v>8</v>
      </c>
      <c r="X16">
        <v>8</v>
      </c>
      <c r="Y16" s="18">
        <v>10</v>
      </c>
      <c r="Z16" s="2">
        <v>9</v>
      </c>
      <c r="AA16" s="20">
        <v>9</v>
      </c>
      <c r="AB16" s="18">
        <v>10</v>
      </c>
      <c r="AC16">
        <f t="shared" si="1"/>
        <v>10</v>
      </c>
      <c r="AD16">
        <f t="shared" si="2"/>
        <v>10</v>
      </c>
    </row>
    <row r="17" spans="1:30" x14ac:dyDescent="0.25">
      <c r="A17" s="46">
        <f>SummaryReportBody!$A$2</f>
        <v>2017</v>
      </c>
      <c r="B17" s="47">
        <v>7</v>
      </c>
      <c r="C17" s="46">
        <v>5</v>
      </c>
      <c r="D17" s="48">
        <f t="shared" si="0"/>
        <v>21</v>
      </c>
      <c r="E17" s="50">
        <f>0.00110231131*SummaryReportBody!D15</f>
        <v>0.34376790744790997</v>
      </c>
      <c r="F17" s="50">
        <f>0.00110231131*SummaryReportBody!E15</f>
        <v>1.1810163375340001E-2</v>
      </c>
      <c r="G17" s="50">
        <f>0.00110231131*SummaryReportBody!F15</f>
        <v>1.03507032009E-3</v>
      </c>
      <c r="H17" s="50">
        <f>0.00110231131*SummaryReportBody!G15</f>
        <v>3.9132051504999995E-4</v>
      </c>
      <c r="I17" s="50">
        <f t="shared" si="3"/>
        <v>1.3236554210480001E-2</v>
      </c>
      <c r="J17" s="50">
        <f>0.00110231131*SummaryReportBody!H15</f>
        <v>0.14070452716494999</v>
      </c>
      <c r="K17" s="49">
        <f t="shared" si="4"/>
        <v>0.27796763842008004</v>
      </c>
      <c r="L17" s="49">
        <f t="shared" si="5"/>
        <v>7.2191260564061093</v>
      </c>
      <c r="M17" s="49">
        <f t="shared" si="6"/>
        <v>2.9547950704639501</v>
      </c>
      <c r="N17" s="6"/>
      <c r="O17" s="7">
        <v>23</v>
      </c>
      <c r="P17" s="7">
        <v>22</v>
      </c>
      <c r="Q17">
        <v>22</v>
      </c>
      <c r="R17">
        <v>23</v>
      </c>
      <c r="S17">
        <v>23</v>
      </c>
      <c r="T17" s="18">
        <v>21</v>
      </c>
      <c r="U17">
        <v>22</v>
      </c>
      <c r="V17">
        <v>22</v>
      </c>
      <c r="W17">
        <v>23</v>
      </c>
      <c r="X17">
        <v>23</v>
      </c>
      <c r="Y17" s="18">
        <v>21</v>
      </c>
      <c r="Z17" s="2">
        <v>22</v>
      </c>
      <c r="AA17" s="20">
        <v>22</v>
      </c>
      <c r="AB17" s="18">
        <v>21</v>
      </c>
      <c r="AC17">
        <f t="shared" si="1"/>
        <v>21</v>
      </c>
      <c r="AD17">
        <f t="shared" si="2"/>
        <v>21</v>
      </c>
    </row>
    <row r="18" spans="1:30" x14ac:dyDescent="0.25">
      <c r="A18" s="46">
        <f>SummaryReportBody!$A$2</f>
        <v>2017</v>
      </c>
      <c r="B18" s="47">
        <v>8</v>
      </c>
      <c r="C18" s="46">
        <v>2</v>
      </c>
      <c r="D18" s="48">
        <f t="shared" si="0"/>
        <v>8</v>
      </c>
      <c r="E18" s="50">
        <f>0.00110231131*SummaryReportBody!D16</f>
        <v>0.29938554717338001</v>
      </c>
      <c r="F18" s="50">
        <f>0.00110231131*SummaryReportBody!E16</f>
        <v>1.0087250797809999E-2</v>
      </c>
      <c r="G18" s="50">
        <f>0.00110231131*SummaryReportBody!F16</f>
        <v>9.8656862244999991E-4</v>
      </c>
      <c r="H18" s="50">
        <f>0.00110231131*SummaryReportBody!G16</f>
        <v>3.4612575134000001E-4</v>
      </c>
      <c r="I18" s="50">
        <f t="shared" si="3"/>
        <v>1.1419945171599999E-2</v>
      </c>
      <c r="J18" s="50">
        <f>0.00110231131*SummaryReportBody!H16</f>
        <v>0.12425583779712999</v>
      </c>
      <c r="K18" s="49">
        <f t="shared" si="4"/>
        <v>9.1359561372799991E-2</v>
      </c>
      <c r="L18" s="49">
        <f t="shared" si="5"/>
        <v>2.3950843773870401</v>
      </c>
      <c r="M18" s="49">
        <f t="shared" si="6"/>
        <v>0.99404670237703996</v>
      </c>
      <c r="N18" s="6"/>
      <c r="O18" s="7">
        <v>10</v>
      </c>
      <c r="P18" s="7">
        <v>9</v>
      </c>
      <c r="Q18">
        <v>8</v>
      </c>
      <c r="R18">
        <v>9</v>
      </c>
      <c r="S18">
        <v>10</v>
      </c>
      <c r="T18" s="18">
        <v>8</v>
      </c>
      <c r="U18">
        <v>8</v>
      </c>
      <c r="V18">
        <v>9</v>
      </c>
      <c r="W18">
        <v>9</v>
      </c>
      <c r="X18">
        <v>9</v>
      </c>
      <c r="Y18" s="18">
        <v>8</v>
      </c>
      <c r="Z18" s="2">
        <v>8</v>
      </c>
      <c r="AA18" s="20">
        <v>8</v>
      </c>
      <c r="AB18" s="18">
        <v>8</v>
      </c>
      <c r="AC18">
        <f t="shared" si="1"/>
        <v>8</v>
      </c>
      <c r="AD18">
        <f t="shared" si="2"/>
        <v>8</v>
      </c>
    </row>
    <row r="19" spans="1:30" x14ac:dyDescent="0.25">
      <c r="A19" s="46">
        <f>SummaryReportBody!$A$2</f>
        <v>2017</v>
      </c>
      <c r="B19" s="47">
        <v>8</v>
      </c>
      <c r="C19" s="46">
        <v>5</v>
      </c>
      <c r="D19" s="48">
        <f t="shared" si="0"/>
        <v>23</v>
      </c>
      <c r="E19" s="50">
        <f>0.00110231131*SummaryReportBody!D17</f>
        <v>0.34692492703975003</v>
      </c>
      <c r="F19" s="50">
        <f>0.00110231131*SummaryReportBody!E17</f>
        <v>1.1823391111060001E-2</v>
      </c>
      <c r="G19" s="50">
        <f>0.00110231131*SummaryReportBody!F17</f>
        <v>1.0361726313999999E-3</v>
      </c>
      <c r="H19" s="50">
        <f>0.00110231131*SummaryReportBody!G17</f>
        <v>3.9132051504999995E-4</v>
      </c>
      <c r="I19" s="50">
        <f t="shared" si="3"/>
        <v>1.325088425751E-2</v>
      </c>
      <c r="J19" s="50">
        <f>0.00110231131*SummaryReportBody!H17</f>
        <v>0.13821330360435</v>
      </c>
      <c r="K19" s="49">
        <f t="shared" si="4"/>
        <v>0.30477033792273001</v>
      </c>
      <c r="L19" s="49">
        <f t="shared" si="5"/>
        <v>7.9792733219142509</v>
      </c>
      <c r="M19" s="49">
        <f t="shared" si="6"/>
        <v>3.1789059829000501</v>
      </c>
      <c r="N19" s="6"/>
      <c r="O19" s="7">
        <v>21</v>
      </c>
      <c r="P19" s="7">
        <v>22</v>
      </c>
      <c r="Q19">
        <v>23</v>
      </c>
      <c r="R19">
        <v>21</v>
      </c>
      <c r="S19">
        <v>21</v>
      </c>
      <c r="T19" s="18">
        <v>23</v>
      </c>
      <c r="U19">
        <v>23</v>
      </c>
      <c r="V19">
        <v>22</v>
      </c>
      <c r="W19">
        <v>22</v>
      </c>
      <c r="X19">
        <v>22</v>
      </c>
      <c r="Y19" s="18">
        <v>23</v>
      </c>
      <c r="Z19" s="2">
        <v>23</v>
      </c>
      <c r="AA19" s="20">
        <v>23</v>
      </c>
      <c r="AB19" s="18">
        <v>23</v>
      </c>
      <c r="AC19">
        <f t="shared" si="1"/>
        <v>23</v>
      </c>
      <c r="AD19">
        <f t="shared" si="2"/>
        <v>23</v>
      </c>
    </row>
    <row r="20" spans="1:30" x14ac:dyDescent="0.25">
      <c r="A20" s="46">
        <f>SummaryReportBody!$A$2</f>
        <v>2017</v>
      </c>
      <c r="B20" s="47">
        <v>9</v>
      </c>
      <c r="C20" s="46">
        <v>2</v>
      </c>
      <c r="D20" s="48">
        <f t="shared" si="0"/>
        <v>9</v>
      </c>
      <c r="E20" s="50">
        <f>0.00110231131*SummaryReportBody!D18</f>
        <v>0.30673355436583999</v>
      </c>
      <c r="F20" s="50">
        <f>0.00110231131*SummaryReportBody!E18</f>
        <v>9.7256926881300002E-3</v>
      </c>
      <c r="G20" s="50">
        <f>0.00110231131*SummaryReportBody!F18</f>
        <v>9.4798772659999996E-4</v>
      </c>
      <c r="H20" s="50">
        <f>0.00110231131*SummaryReportBody!G18</f>
        <v>3.3400032692999999E-4</v>
      </c>
      <c r="I20" s="50">
        <f t="shared" si="3"/>
        <v>1.100768074166E-2</v>
      </c>
      <c r="J20" s="50">
        <f>0.00110231131*SummaryReportBody!H18</f>
        <v>0.11688688668977999</v>
      </c>
      <c r="K20" s="49">
        <f t="shared" si="4"/>
        <v>9.906912667494E-2</v>
      </c>
      <c r="L20" s="49">
        <f t="shared" si="5"/>
        <v>2.7606019892925597</v>
      </c>
      <c r="M20" s="49">
        <f t="shared" si="6"/>
        <v>1.0519819802080199</v>
      </c>
      <c r="N20" s="6"/>
      <c r="O20" s="7">
        <v>8</v>
      </c>
      <c r="P20" s="7">
        <v>8</v>
      </c>
      <c r="Q20">
        <v>10</v>
      </c>
      <c r="R20">
        <v>8</v>
      </c>
      <c r="S20">
        <v>8</v>
      </c>
      <c r="T20" s="18">
        <v>9</v>
      </c>
      <c r="U20">
        <v>10</v>
      </c>
      <c r="V20">
        <v>8</v>
      </c>
      <c r="W20">
        <v>9</v>
      </c>
      <c r="X20">
        <v>9</v>
      </c>
      <c r="Y20" s="18">
        <v>9</v>
      </c>
      <c r="Z20" s="2">
        <v>10</v>
      </c>
      <c r="AA20" s="20">
        <v>10</v>
      </c>
      <c r="AB20" s="18">
        <v>9</v>
      </c>
      <c r="AC20">
        <f t="shared" si="1"/>
        <v>9</v>
      </c>
      <c r="AD20">
        <f t="shared" si="2"/>
        <v>9</v>
      </c>
    </row>
    <row r="21" spans="1:30" x14ac:dyDescent="0.25">
      <c r="A21" s="46">
        <f>SummaryReportBody!$A$2</f>
        <v>2017</v>
      </c>
      <c r="B21" s="47">
        <v>9</v>
      </c>
      <c r="C21" s="46">
        <v>5</v>
      </c>
      <c r="D21" s="48">
        <f t="shared" si="0"/>
        <v>21</v>
      </c>
      <c r="E21" s="50">
        <f>0.00110231131*SummaryReportBody!D19</f>
        <v>0.36442411908600003</v>
      </c>
      <c r="F21" s="50">
        <f>0.00110231131*SummaryReportBody!E19</f>
        <v>1.1720876159229999E-2</v>
      </c>
      <c r="G21" s="50">
        <f>0.00110231131*SummaryReportBody!F19</f>
        <v>1.0240472069899999E-3</v>
      </c>
      <c r="H21" s="50">
        <f>0.00110231131*SummaryReportBody!G19</f>
        <v>3.8691126980999995E-4</v>
      </c>
      <c r="I21" s="50">
        <f t="shared" si="3"/>
        <v>1.3131834636029998E-2</v>
      </c>
      <c r="J21" s="50">
        <f>0.00110231131*SummaryReportBody!H19</f>
        <v>0.13242175998160999</v>
      </c>
      <c r="K21" s="49">
        <f t="shared" si="4"/>
        <v>0.27576852735662993</v>
      </c>
      <c r="L21" s="49">
        <f t="shared" si="5"/>
        <v>7.6529065008060009</v>
      </c>
      <c r="M21" s="49">
        <f t="shared" si="6"/>
        <v>2.7808569596138097</v>
      </c>
      <c r="N21" s="6"/>
      <c r="O21" s="7">
        <v>22</v>
      </c>
      <c r="P21" s="7">
        <v>22</v>
      </c>
      <c r="Q21">
        <v>20</v>
      </c>
      <c r="R21">
        <v>22</v>
      </c>
      <c r="S21">
        <v>22</v>
      </c>
      <c r="T21" s="18">
        <v>21</v>
      </c>
      <c r="U21">
        <v>20</v>
      </c>
      <c r="V21">
        <v>22</v>
      </c>
      <c r="W21">
        <v>21</v>
      </c>
      <c r="X21">
        <v>21</v>
      </c>
      <c r="Y21" s="18">
        <v>21</v>
      </c>
      <c r="Z21" s="2">
        <v>20</v>
      </c>
      <c r="AA21" s="20">
        <v>20</v>
      </c>
      <c r="AB21" s="18">
        <v>21</v>
      </c>
      <c r="AC21">
        <f t="shared" si="1"/>
        <v>21</v>
      </c>
      <c r="AD21">
        <f t="shared" si="2"/>
        <v>21</v>
      </c>
    </row>
    <row r="22" spans="1:30" x14ac:dyDescent="0.25">
      <c r="A22" s="46">
        <f>SummaryReportBody!$A$2</f>
        <v>2017</v>
      </c>
      <c r="B22" s="47">
        <v>10</v>
      </c>
      <c r="C22" s="46">
        <v>2</v>
      </c>
      <c r="D22" s="48">
        <f t="shared" si="0"/>
        <v>9</v>
      </c>
      <c r="E22" s="50">
        <f>0.00110231131*SummaryReportBody!D20</f>
        <v>0.34063072945965001</v>
      </c>
      <c r="F22" s="50">
        <f>0.00110231131*SummaryReportBody!E20</f>
        <v>1.0517152208710001E-2</v>
      </c>
      <c r="G22" s="50">
        <f>0.00110231131*SummaryReportBody!F20</f>
        <v>1.0240472069899999E-3</v>
      </c>
      <c r="H22" s="50">
        <f>0.00110231131*SummaryReportBody!G20</f>
        <v>3.5935348706E-4</v>
      </c>
      <c r="I22" s="50">
        <f t="shared" si="3"/>
        <v>1.190055290276E-2</v>
      </c>
      <c r="J22" s="50">
        <f>0.00110231131*SummaryReportBody!H20</f>
        <v>0.11447172260956999</v>
      </c>
      <c r="K22" s="49">
        <f t="shared" si="4"/>
        <v>0.10710497612484</v>
      </c>
      <c r="L22" s="49">
        <f t="shared" si="5"/>
        <v>3.0656765651368501</v>
      </c>
      <c r="M22" s="49">
        <f t="shared" si="6"/>
        <v>1.03024550348613</v>
      </c>
      <c r="N22" s="6"/>
      <c r="O22" s="7">
        <v>8</v>
      </c>
      <c r="P22" s="7">
        <v>10</v>
      </c>
      <c r="Q22">
        <v>8</v>
      </c>
      <c r="R22">
        <v>8</v>
      </c>
      <c r="S22">
        <v>9</v>
      </c>
      <c r="T22" s="18">
        <v>9</v>
      </c>
      <c r="U22">
        <v>8</v>
      </c>
      <c r="V22">
        <v>10</v>
      </c>
      <c r="W22">
        <v>8</v>
      </c>
      <c r="X22">
        <v>8</v>
      </c>
      <c r="Y22" s="18">
        <v>9</v>
      </c>
      <c r="Z22" s="2">
        <v>8</v>
      </c>
      <c r="AA22" s="20">
        <v>8</v>
      </c>
      <c r="AB22" s="18">
        <v>9</v>
      </c>
      <c r="AC22">
        <f t="shared" si="1"/>
        <v>9</v>
      </c>
      <c r="AD22">
        <f t="shared" si="2"/>
        <v>9</v>
      </c>
    </row>
    <row r="23" spans="1:30" x14ac:dyDescent="0.25">
      <c r="A23" s="46">
        <f>SummaryReportBody!$A$2</f>
        <v>2017</v>
      </c>
      <c r="B23" s="47">
        <v>10</v>
      </c>
      <c r="C23" s="46">
        <v>5</v>
      </c>
      <c r="D23" s="48">
        <f t="shared" si="0"/>
        <v>22</v>
      </c>
      <c r="E23" s="50">
        <f>0.00110231131*SummaryReportBody!D21</f>
        <v>0.37920060219655</v>
      </c>
      <c r="F23" s="50">
        <f>0.00110231131*SummaryReportBody!E21</f>
        <v>1.1861972006909999E-2</v>
      </c>
      <c r="G23" s="50">
        <f>0.00110231131*SummaryReportBody!F21</f>
        <v>1.0284564522300001E-3</v>
      </c>
      <c r="H23" s="50">
        <f>0.00110231131*SummaryReportBody!G21</f>
        <v>3.8911589242999995E-4</v>
      </c>
      <c r="I23" s="50">
        <f t="shared" si="3"/>
        <v>1.327954435157E-2</v>
      </c>
      <c r="J23" s="50">
        <f>0.00110231131*SummaryReportBody!H21</f>
        <v>0.12406954718574</v>
      </c>
      <c r="K23" s="49">
        <f t="shared" si="4"/>
        <v>0.29214997573453999</v>
      </c>
      <c r="L23" s="49">
        <f t="shared" si="5"/>
        <v>8.3424132483240996</v>
      </c>
      <c r="M23" s="49">
        <f t="shared" si="6"/>
        <v>2.7295300380862799</v>
      </c>
      <c r="N23" s="6"/>
      <c r="O23" s="7">
        <v>23</v>
      </c>
      <c r="P23" s="7">
        <v>21</v>
      </c>
      <c r="Q23">
        <v>23</v>
      </c>
      <c r="R23">
        <v>23</v>
      </c>
      <c r="S23">
        <v>22</v>
      </c>
      <c r="T23" s="18">
        <v>22</v>
      </c>
      <c r="U23">
        <v>23</v>
      </c>
      <c r="V23">
        <v>21</v>
      </c>
      <c r="W23">
        <v>23</v>
      </c>
      <c r="X23">
        <v>23</v>
      </c>
      <c r="Y23" s="18">
        <v>22</v>
      </c>
      <c r="Z23" s="2">
        <v>23</v>
      </c>
      <c r="AA23" s="20">
        <v>23</v>
      </c>
      <c r="AB23" s="18">
        <v>22</v>
      </c>
      <c r="AC23">
        <f t="shared" si="1"/>
        <v>22</v>
      </c>
      <c r="AD23">
        <f t="shared" si="2"/>
        <v>22</v>
      </c>
    </row>
    <row r="24" spans="1:30" x14ac:dyDescent="0.25">
      <c r="A24" s="46">
        <f>SummaryReportBody!$A$2</f>
        <v>2017</v>
      </c>
      <c r="B24" s="47">
        <v>11</v>
      </c>
      <c r="C24" s="46">
        <v>2</v>
      </c>
      <c r="D24" s="48">
        <f t="shared" si="0"/>
        <v>8</v>
      </c>
      <c r="E24" s="50">
        <f>0.00110231131*SummaryReportBody!D22</f>
        <v>0.33779338014770999</v>
      </c>
      <c r="F24" s="50">
        <f>0.00110231131*SummaryReportBody!E22</f>
        <v>1.036723787055E-2</v>
      </c>
      <c r="G24" s="50">
        <f>0.00110231131*SummaryReportBody!F22</f>
        <v>9.7003395279999995E-4</v>
      </c>
      <c r="H24" s="50">
        <f>0.00110231131*SummaryReportBody!G22</f>
        <v>3.3951188348000001E-4</v>
      </c>
      <c r="I24" s="50">
        <f t="shared" si="3"/>
        <v>1.167678370683E-2</v>
      </c>
      <c r="J24" s="50">
        <f>0.00110231131*SummaryReportBody!H22</f>
        <v>0.10887528808869999</v>
      </c>
      <c r="K24" s="49">
        <f t="shared" si="4"/>
        <v>9.3414269654640003E-2</v>
      </c>
      <c r="L24" s="49">
        <f t="shared" si="5"/>
        <v>2.7023470411816799</v>
      </c>
      <c r="M24" s="49">
        <f t="shared" si="6"/>
        <v>0.87100230470959994</v>
      </c>
      <c r="N24" s="6"/>
      <c r="O24" s="7">
        <v>10</v>
      </c>
      <c r="P24" s="7">
        <v>8</v>
      </c>
      <c r="Q24">
        <v>8</v>
      </c>
      <c r="R24">
        <v>9</v>
      </c>
      <c r="S24">
        <v>9</v>
      </c>
      <c r="T24" s="18">
        <v>8</v>
      </c>
      <c r="U24">
        <v>8</v>
      </c>
      <c r="V24">
        <v>8</v>
      </c>
      <c r="W24">
        <v>9</v>
      </c>
      <c r="X24">
        <v>9</v>
      </c>
      <c r="Y24" s="18">
        <v>8</v>
      </c>
      <c r="Z24" s="2">
        <v>8</v>
      </c>
      <c r="AA24" s="20">
        <v>8</v>
      </c>
      <c r="AB24" s="18">
        <v>8</v>
      </c>
      <c r="AC24">
        <f t="shared" si="1"/>
        <v>8</v>
      </c>
      <c r="AD24">
        <f t="shared" si="2"/>
        <v>8</v>
      </c>
    </row>
    <row r="25" spans="1:30" x14ac:dyDescent="0.25">
      <c r="A25" s="46">
        <f>SummaryReportBody!$A$2</f>
        <v>2017</v>
      </c>
      <c r="B25" s="47">
        <v>11</v>
      </c>
      <c r="C25" s="46">
        <v>5</v>
      </c>
      <c r="D25" s="48">
        <f t="shared" si="0"/>
        <v>22</v>
      </c>
      <c r="E25" s="50">
        <f>0.00110231131*SummaryReportBody!D23</f>
        <v>0.37476710610773001</v>
      </c>
      <c r="F25" s="50">
        <f>0.00110231131*SummaryReportBody!E23</f>
        <v>1.169221606517E-2</v>
      </c>
      <c r="G25" s="50">
        <f>0.00110231131*SummaryReportBody!F23</f>
        <v>9.6782933018000001E-4</v>
      </c>
      <c r="H25" s="50">
        <f>0.00110231131*SummaryReportBody!G23</f>
        <v>3.6596735491999999E-4</v>
      </c>
      <c r="I25" s="50">
        <f t="shared" si="3"/>
        <v>1.3026012750269999E-2</v>
      </c>
      <c r="J25" s="50">
        <f>0.00110231131*SummaryReportBody!H23</f>
        <v>0.11803880200873</v>
      </c>
      <c r="K25" s="49">
        <f t="shared" si="4"/>
        <v>0.28657228050593997</v>
      </c>
      <c r="L25" s="49">
        <f t="shared" si="5"/>
        <v>8.2448763343700602</v>
      </c>
      <c r="M25" s="49">
        <f t="shared" si="6"/>
        <v>2.59685364419206</v>
      </c>
      <c r="N25" s="6"/>
      <c r="O25" s="7">
        <v>20</v>
      </c>
      <c r="P25" s="7">
        <v>22</v>
      </c>
      <c r="Q25">
        <v>22</v>
      </c>
      <c r="R25">
        <v>22</v>
      </c>
      <c r="S25">
        <v>21</v>
      </c>
      <c r="T25" s="18">
        <v>22</v>
      </c>
      <c r="U25">
        <v>22</v>
      </c>
      <c r="V25">
        <v>22</v>
      </c>
      <c r="W25">
        <v>21</v>
      </c>
      <c r="X25">
        <v>21</v>
      </c>
      <c r="Y25" s="18">
        <v>22</v>
      </c>
      <c r="Z25" s="2">
        <v>22</v>
      </c>
      <c r="AA25" s="20">
        <v>22</v>
      </c>
      <c r="AB25" s="18">
        <v>22</v>
      </c>
      <c r="AC25">
        <f t="shared" si="1"/>
        <v>22</v>
      </c>
      <c r="AD25">
        <f t="shared" si="2"/>
        <v>22</v>
      </c>
    </row>
    <row r="26" spans="1:30" x14ac:dyDescent="0.25">
      <c r="A26" s="46">
        <f>SummaryReportBody!$A$2</f>
        <v>2017</v>
      </c>
      <c r="B26" s="47">
        <v>12</v>
      </c>
      <c r="C26" s="46">
        <v>2</v>
      </c>
      <c r="D26" s="48">
        <f t="shared" si="0"/>
        <v>10</v>
      </c>
      <c r="E26" s="50">
        <f>0.00110231131*SummaryReportBody!D24</f>
        <v>0.30885329901497</v>
      </c>
      <c r="F26" s="50">
        <f>0.00110231131*SummaryReportBody!E24</f>
        <v>9.7609666500500011E-3</v>
      </c>
      <c r="G26" s="50">
        <f>0.00110231131*SummaryReportBody!F24</f>
        <v>8.4216584084000003E-4</v>
      </c>
      <c r="H26" s="50">
        <f>0.00110231131*SummaryReportBody!G24</f>
        <v>2.9652174239000001E-4</v>
      </c>
      <c r="I26" s="50">
        <f t="shared" si="3"/>
        <v>1.0899654233280001E-2</v>
      </c>
      <c r="J26" s="50">
        <f>0.00110231131*SummaryReportBody!H24</f>
        <v>9.7466366030199994E-2</v>
      </c>
      <c r="K26" s="49">
        <f t="shared" si="4"/>
        <v>0.10899654233280001</v>
      </c>
      <c r="L26" s="49">
        <f t="shared" si="5"/>
        <v>3.0885329901496998</v>
      </c>
      <c r="M26" s="49">
        <f t="shared" si="6"/>
        <v>0.97466366030199991</v>
      </c>
      <c r="N26" s="6"/>
      <c r="O26" s="7">
        <v>8</v>
      </c>
      <c r="P26" s="7">
        <v>8</v>
      </c>
      <c r="Q26">
        <v>10</v>
      </c>
      <c r="R26">
        <v>8</v>
      </c>
      <c r="S26">
        <v>8</v>
      </c>
      <c r="T26" s="18">
        <v>10</v>
      </c>
      <c r="U26">
        <v>10</v>
      </c>
      <c r="V26">
        <v>8</v>
      </c>
      <c r="W26">
        <v>9</v>
      </c>
      <c r="X26">
        <v>9</v>
      </c>
      <c r="Y26" s="18">
        <v>10</v>
      </c>
      <c r="Z26" s="2">
        <v>10</v>
      </c>
      <c r="AA26" s="20">
        <v>10</v>
      </c>
      <c r="AB26" s="18">
        <v>10</v>
      </c>
      <c r="AC26">
        <f t="shared" si="1"/>
        <v>10</v>
      </c>
      <c r="AD26">
        <f t="shared" si="2"/>
        <v>10</v>
      </c>
    </row>
    <row r="27" spans="1:30" x14ac:dyDescent="0.25">
      <c r="A27" s="46">
        <f>SummaryReportBody!$A$2</f>
        <v>2017</v>
      </c>
      <c r="B27" s="47">
        <v>12</v>
      </c>
      <c r="C27" s="46">
        <v>5</v>
      </c>
      <c r="D27" s="48">
        <f t="shared" si="0"/>
        <v>21</v>
      </c>
      <c r="E27" s="50">
        <f>0.00110231131*SummaryReportBody!D25</f>
        <v>0.40357711450589001</v>
      </c>
      <c r="F27" s="50">
        <f>0.00110231131*SummaryReportBody!E25</f>
        <v>1.3057979778260001E-2</v>
      </c>
      <c r="G27" s="50">
        <f>0.00110231131*SummaryReportBody!F25</f>
        <v>1.0042056034100001E-3</v>
      </c>
      <c r="H27" s="50">
        <f>0.00110231131*SummaryReportBody!G25</f>
        <v>3.7919509063999999E-4</v>
      </c>
      <c r="I27" s="50">
        <f t="shared" si="3"/>
        <v>1.444138047231E-2</v>
      </c>
      <c r="J27" s="50">
        <f>0.00110231131*SummaryReportBody!H25</f>
        <v>0.11935055246762999</v>
      </c>
      <c r="K27" s="49">
        <f t="shared" si="4"/>
        <v>0.30326898991851003</v>
      </c>
      <c r="L27" s="49">
        <f t="shared" si="5"/>
        <v>8.4751194046236904</v>
      </c>
      <c r="M27" s="49">
        <f t="shared" si="6"/>
        <v>2.5063616018202297</v>
      </c>
      <c r="N27" s="6"/>
      <c r="O27" s="7">
        <v>23</v>
      </c>
      <c r="P27" s="7">
        <v>23</v>
      </c>
      <c r="Q27">
        <v>21</v>
      </c>
      <c r="R27">
        <v>23</v>
      </c>
      <c r="S27">
        <v>23</v>
      </c>
      <c r="T27" s="18">
        <v>21</v>
      </c>
      <c r="U27">
        <v>21</v>
      </c>
      <c r="V27">
        <v>23</v>
      </c>
      <c r="W27">
        <v>22</v>
      </c>
      <c r="X27">
        <v>22</v>
      </c>
      <c r="Y27" s="18">
        <v>21</v>
      </c>
      <c r="Z27" s="2">
        <v>21</v>
      </c>
      <c r="AA27" s="20">
        <v>21</v>
      </c>
      <c r="AB27" s="18">
        <v>21</v>
      </c>
      <c r="AC27">
        <f t="shared" si="1"/>
        <v>21</v>
      </c>
      <c r="AD27">
        <f t="shared" si="2"/>
        <v>21</v>
      </c>
    </row>
    <row r="28" spans="1:30" x14ac:dyDescent="0.25">
      <c r="A28" s="54"/>
      <c r="B28" s="55"/>
      <c r="C28" s="54"/>
      <c r="D28" s="56"/>
      <c r="E28" s="57"/>
      <c r="F28" s="57"/>
      <c r="G28" s="57"/>
      <c r="H28" s="57"/>
      <c r="I28" s="57"/>
      <c r="J28" s="57"/>
      <c r="K28" s="58">
        <f>SUM(K4:K27)/12</f>
        <v>0.38320539104505591</v>
      </c>
      <c r="L28" s="58">
        <f t="shared" ref="L28:M28" si="7">SUM(L4:L27)/12</f>
        <v>10.748434482951131</v>
      </c>
      <c r="M28" s="58">
        <f t="shared" si="7"/>
        <v>3.7105748867025947</v>
      </c>
      <c r="N28" s="6"/>
      <c r="O28" s="7"/>
      <c r="P28" s="7"/>
      <c r="Z28" s="2"/>
    </row>
    <row r="29" spans="1:30" x14ac:dyDescent="0.25">
      <c r="A29" s="2" t="s">
        <v>30</v>
      </c>
      <c r="B29" s="3"/>
      <c r="C29" s="2"/>
      <c r="D29" s="25"/>
      <c r="E29" s="23" t="s">
        <v>3</v>
      </c>
      <c r="F29" s="23" t="s">
        <v>53</v>
      </c>
      <c r="G29" s="23" t="s">
        <v>5</v>
      </c>
      <c r="H29" s="23" t="s">
        <v>6</v>
      </c>
      <c r="I29" s="23" t="s">
        <v>57</v>
      </c>
      <c r="J29" s="23" t="s">
        <v>7</v>
      </c>
      <c r="K29" s="31" t="s">
        <v>54</v>
      </c>
      <c r="L29" s="31" t="s">
        <v>55</v>
      </c>
      <c r="M29" s="31" t="s">
        <v>56</v>
      </c>
      <c r="N29" s="6"/>
      <c r="O29" s="7"/>
      <c r="P29" s="7"/>
      <c r="Z29" s="2"/>
    </row>
    <row r="30" spans="1:30" ht="52.9" customHeight="1" x14ac:dyDescent="0.25">
      <c r="A30" s="8" t="s">
        <v>34</v>
      </c>
      <c r="B30" s="65" t="s">
        <v>35</v>
      </c>
      <c r="C30" s="66"/>
      <c r="D30" s="24">
        <f>SUM(D4:D27)</f>
        <v>365</v>
      </c>
      <c r="E30" s="33"/>
      <c r="F30" s="33"/>
      <c r="G30" s="33"/>
      <c r="H30" s="33"/>
      <c r="I30" s="33"/>
      <c r="J30" s="33"/>
      <c r="K30" s="43">
        <f>SUM(K4:K27)</f>
        <v>4.5984646925406709</v>
      </c>
      <c r="L30" s="43">
        <f>SUM(L4:L27)</f>
        <v>128.98121379541357</v>
      </c>
      <c r="M30" s="33">
        <f>SUM(M4:M27)</f>
        <v>44.526898640431135</v>
      </c>
      <c r="N30" s="9"/>
      <c r="O30" s="17">
        <f>SUM(O4:O27)</f>
        <v>366</v>
      </c>
      <c r="P30" s="17">
        <f t="shared" ref="P30:AD30" si="8">SUM(P4:P27)</f>
        <v>365</v>
      </c>
      <c r="Q30" s="17">
        <f t="shared" si="8"/>
        <v>366</v>
      </c>
      <c r="R30" s="17">
        <f t="shared" si="8"/>
        <v>366</v>
      </c>
      <c r="S30" s="17">
        <f t="shared" si="8"/>
        <v>365</v>
      </c>
      <c r="T30" s="19">
        <f t="shared" si="8"/>
        <v>365</v>
      </c>
      <c r="U30" s="17">
        <f t="shared" si="8"/>
        <v>365</v>
      </c>
      <c r="V30" s="17">
        <f t="shared" si="8"/>
        <v>365</v>
      </c>
      <c r="W30" s="17">
        <f t="shared" si="8"/>
        <v>366</v>
      </c>
      <c r="X30" s="17">
        <f t="shared" si="8"/>
        <v>365</v>
      </c>
      <c r="Y30" s="19">
        <f t="shared" si="8"/>
        <v>365</v>
      </c>
      <c r="Z30" s="17">
        <f t="shared" si="8"/>
        <v>365</v>
      </c>
      <c r="AA30" s="21">
        <f t="shared" si="8"/>
        <v>366</v>
      </c>
      <c r="AB30" s="19">
        <f t="shared" si="8"/>
        <v>365</v>
      </c>
      <c r="AC30" s="17">
        <f t="shared" si="8"/>
        <v>365</v>
      </c>
      <c r="AD30" s="17">
        <f t="shared" si="8"/>
        <v>365</v>
      </c>
    </row>
    <row r="31" spans="1:30" ht="52.15" customHeight="1" x14ac:dyDescent="0.25">
      <c r="A31" s="8" t="s">
        <v>36</v>
      </c>
      <c r="B31" s="65" t="s">
        <v>52</v>
      </c>
      <c r="C31" s="66"/>
      <c r="D31" s="26">
        <f>SUM(D8:D23)</f>
        <v>245</v>
      </c>
      <c r="E31" s="34" t="s">
        <v>30</v>
      </c>
      <c r="F31" s="35"/>
      <c r="G31" s="35"/>
      <c r="H31" s="35"/>
      <c r="I31" s="35"/>
      <c r="J31" s="36"/>
      <c r="K31" s="37"/>
      <c r="L31" s="38">
        <f>SUM(L8:L23)/D31</f>
        <v>0.35391954672391351</v>
      </c>
      <c r="M31" s="38">
        <f>SUM(M8:M23)/D31</f>
        <v>0.12772162153574576</v>
      </c>
      <c r="N31" s="10"/>
    </row>
    <row r="32" spans="1:30" ht="41.45" customHeight="1" x14ac:dyDescent="0.25">
      <c r="A32" s="8" t="s">
        <v>36</v>
      </c>
      <c r="B32" s="65" t="s">
        <v>51</v>
      </c>
      <c r="C32" s="66"/>
      <c r="D32" s="27"/>
      <c r="E32" s="34">
        <f>MAX(E4:E27)</f>
        <v>0.40357711450589001</v>
      </c>
      <c r="F32" s="35"/>
      <c r="G32" s="35"/>
      <c r="H32" s="34"/>
      <c r="I32" s="34"/>
      <c r="J32" s="34">
        <f>MAX(J4:J27)</f>
        <v>0.14070452716494999</v>
      </c>
      <c r="K32" s="37"/>
      <c r="L32" s="37"/>
      <c r="M32" s="37"/>
      <c r="N32" s="11"/>
    </row>
    <row r="33" spans="1:14" ht="34.15" customHeight="1" x14ac:dyDescent="0.25">
      <c r="A33" s="8" t="s">
        <v>30</v>
      </c>
      <c r="B33" s="65" t="s">
        <v>37</v>
      </c>
      <c r="C33" s="66"/>
      <c r="D33" s="28">
        <f>D4+D6+D8+D10+D12+D14+D16+D18+D20+D22+D24+D26</f>
        <v>105</v>
      </c>
      <c r="E33" s="39"/>
      <c r="F33" s="39"/>
      <c r="G33" s="39"/>
      <c r="H33" s="39"/>
      <c r="I33" s="39"/>
      <c r="J33" s="33"/>
      <c r="K33" s="39">
        <f t="shared" ref="K33:M33" si="9">K4+K6+K8+K10+K12+K14+K16+K18+K20+K22+K24+K26</f>
        <v>1.1731436301579801</v>
      </c>
      <c r="L33" s="39">
        <f t="shared" si="9"/>
        <v>33.024376021665098</v>
      </c>
      <c r="M33" s="39">
        <f t="shared" si="9"/>
        <v>11.759426190363319</v>
      </c>
      <c r="N33" s="12"/>
    </row>
    <row r="34" spans="1:14" ht="28.9" customHeight="1" x14ac:dyDescent="0.25">
      <c r="A34" s="8" t="s">
        <v>30</v>
      </c>
      <c r="B34" s="65" t="s">
        <v>38</v>
      </c>
      <c r="C34" s="66"/>
      <c r="D34" s="28">
        <f>D5+D7+D9+D11+D13+D15+D17+D19+D21+D23+D25+D27</f>
        <v>260</v>
      </c>
      <c r="E34" s="39"/>
      <c r="F34" s="39"/>
      <c r="G34" s="39"/>
      <c r="H34" s="39"/>
      <c r="I34" s="39"/>
      <c r="J34" s="33"/>
      <c r="K34" s="39">
        <f t="shared" ref="K34:M34" si="10">K5+K7+K9+K11+K13+K15+K17+K19+K21+K23+K25+K27</f>
        <v>3.42532106238269</v>
      </c>
      <c r="L34" s="39">
        <f t="shared" si="10"/>
        <v>95.956837773748504</v>
      </c>
      <c r="M34" s="39">
        <f t="shared" si="10"/>
        <v>32.767472450067814</v>
      </c>
      <c r="N34" s="12"/>
    </row>
    <row r="35" spans="1:14" ht="37.9" customHeight="1" x14ac:dyDescent="0.25">
      <c r="A35" s="8" t="s">
        <v>39</v>
      </c>
      <c r="B35" s="65" t="s">
        <v>40</v>
      </c>
      <c r="C35" s="66"/>
      <c r="D35" s="29"/>
      <c r="E35" s="40"/>
      <c r="F35" s="40"/>
      <c r="G35" s="41"/>
      <c r="H35" s="41"/>
      <c r="I35" s="41"/>
      <c r="J35" s="33"/>
      <c r="K35" s="40">
        <f>K34/D34</f>
        <v>1.3174311778394961E-2</v>
      </c>
      <c r="L35" s="40">
        <f>L34/D34</f>
        <v>0.36906476066826349</v>
      </c>
      <c r="M35" s="37"/>
      <c r="N35" s="13"/>
    </row>
    <row r="36" spans="1:14" ht="37.15" customHeight="1" x14ac:dyDescent="0.25">
      <c r="A36" s="8" t="s">
        <v>39</v>
      </c>
      <c r="B36" s="65" t="s">
        <v>41</v>
      </c>
      <c r="C36" s="66"/>
      <c r="D36" s="29"/>
      <c r="E36" s="42">
        <f>MIN(E5,E7,E9,E11,E13,E15,E17,E19,E21,E23,E25,E27)</f>
        <v>0.34376790744790997</v>
      </c>
      <c r="F36" s="41"/>
      <c r="G36" s="41"/>
      <c r="H36" s="41"/>
      <c r="I36" s="42">
        <f>MIN(I5,I7,I9,I11,I13,I15,I17,I19,I21,I23,I25,I27)</f>
        <v>1.2355807473789998E-2</v>
      </c>
      <c r="J36" s="33"/>
      <c r="K36" s="37"/>
      <c r="L36" s="37"/>
      <c r="M36" s="37"/>
      <c r="N36" s="14"/>
    </row>
    <row r="37" spans="1:14" ht="30" x14ac:dyDescent="0.25">
      <c r="A37" s="8" t="s">
        <v>39</v>
      </c>
      <c r="B37" s="65" t="s">
        <v>42</v>
      </c>
      <c r="C37" s="66"/>
      <c r="D37" s="29"/>
      <c r="E37" s="42">
        <f>MAX(E5,E7,E9,E11,E13,E15,E17,E19,E21,E23,E25,E27)</f>
        <v>0.40357711450589001</v>
      </c>
      <c r="F37" s="41"/>
      <c r="G37" s="41"/>
      <c r="H37" s="41"/>
      <c r="I37" s="42">
        <f>MAX(I5,I7,I9,I11,I13,I15,I17,I19,I21,I23,I25,I27)</f>
        <v>1.444138047231E-2</v>
      </c>
      <c r="J37" s="42" t="s">
        <v>30</v>
      </c>
      <c r="K37" s="37"/>
      <c r="L37" s="37"/>
      <c r="M37" s="37"/>
      <c r="N37" s="14"/>
    </row>
    <row r="38" spans="1:14" x14ac:dyDescent="0.25">
      <c r="A38" s="15"/>
      <c r="B38" s="16"/>
      <c r="J38" s="4"/>
    </row>
    <row r="39" spans="1:14" x14ac:dyDescent="0.25">
      <c r="A39" s="15"/>
      <c r="B39" s="16"/>
      <c r="J39" s="4"/>
    </row>
  </sheetData>
  <mergeCells count="14">
    <mergeCell ref="B35:C35"/>
    <mergeCell ref="B36:C36"/>
    <mergeCell ref="B37:C37"/>
    <mergeCell ref="B30:C30"/>
    <mergeCell ref="B31:C31"/>
    <mergeCell ref="B32:C32"/>
    <mergeCell ref="B33:C33"/>
    <mergeCell ref="B34:C34"/>
    <mergeCell ref="K3:M3"/>
    <mergeCell ref="A2:A3"/>
    <mergeCell ref="B2:B3"/>
    <mergeCell ref="C2:C3"/>
    <mergeCell ref="D2:D3"/>
    <mergeCell ref="E3:J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sqref="A1:C13"/>
    </sheetView>
  </sheetViews>
  <sheetFormatPr defaultRowHeight="15" x14ac:dyDescent="0.25"/>
  <cols>
    <col min="2" max="2" width="26.42578125" customWidth="1"/>
    <col min="3" max="3" width="32.85546875" customWidth="1"/>
  </cols>
  <sheetData>
    <row r="1" spans="1:3" x14ac:dyDescent="0.25">
      <c r="A1" t="s">
        <v>8</v>
      </c>
      <c r="B1" t="s">
        <v>9</v>
      </c>
      <c r="C1" t="s">
        <v>10</v>
      </c>
    </row>
    <row r="2" spans="1:3" x14ac:dyDescent="0.25">
      <c r="A2">
        <v>0</v>
      </c>
      <c r="B2" t="s">
        <v>11</v>
      </c>
      <c r="C2" t="s">
        <v>12</v>
      </c>
    </row>
    <row r="3" spans="1:3" x14ac:dyDescent="0.25">
      <c r="A3">
        <v>0</v>
      </c>
      <c r="B3" t="s">
        <v>13</v>
      </c>
      <c r="C3" s="1">
        <v>43477.548981481479</v>
      </c>
    </row>
    <row r="4" spans="1:3" x14ac:dyDescent="0.25">
      <c r="A4">
        <v>0</v>
      </c>
      <c r="B4" t="s">
        <v>14</v>
      </c>
      <c r="C4" t="s">
        <v>87</v>
      </c>
    </row>
    <row r="5" spans="1:3" x14ac:dyDescent="0.25">
      <c r="A5">
        <v>0</v>
      </c>
      <c r="B5" t="s">
        <v>15</v>
      </c>
      <c r="C5" t="s">
        <v>16</v>
      </c>
    </row>
    <row r="6" spans="1:3" x14ac:dyDescent="0.25">
      <c r="A6">
        <v>2</v>
      </c>
      <c r="B6" t="s">
        <v>17</v>
      </c>
      <c r="C6" s="22">
        <v>43476.872094907405</v>
      </c>
    </row>
    <row r="7" spans="1:3" x14ac:dyDescent="0.25">
      <c r="A7">
        <v>2</v>
      </c>
      <c r="B7" t="s">
        <v>18</v>
      </c>
      <c r="C7" s="22" t="s">
        <v>88</v>
      </c>
    </row>
    <row r="8" spans="1:3" x14ac:dyDescent="0.25">
      <c r="A8">
        <v>2</v>
      </c>
      <c r="B8" t="s">
        <v>19</v>
      </c>
      <c r="C8" s="22">
        <v>43476.871724537035</v>
      </c>
    </row>
    <row r="9" spans="1:3" x14ac:dyDescent="0.25">
      <c r="A9">
        <v>2</v>
      </c>
      <c r="B9" t="s">
        <v>20</v>
      </c>
      <c r="C9" t="s">
        <v>89</v>
      </c>
    </row>
    <row r="10" spans="1:3" x14ac:dyDescent="0.25">
      <c r="A10">
        <v>2</v>
      </c>
      <c r="B10" t="s">
        <v>21</v>
      </c>
      <c r="C10" t="s">
        <v>22</v>
      </c>
    </row>
    <row r="11" spans="1:3" x14ac:dyDescent="0.25">
      <c r="A11">
        <v>2</v>
      </c>
      <c r="B11" t="s">
        <v>23</v>
      </c>
      <c r="C11" t="s">
        <v>24</v>
      </c>
    </row>
    <row r="12" spans="1:3" x14ac:dyDescent="0.25">
      <c r="A12">
        <v>2</v>
      </c>
      <c r="B12" t="s">
        <v>25</v>
      </c>
      <c r="C12" t="s">
        <v>26</v>
      </c>
    </row>
    <row r="13" spans="1:3" x14ac:dyDescent="0.25">
      <c r="A13">
        <v>2</v>
      </c>
      <c r="B13" t="s">
        <v>27</v>
      </c>
      <c r="C13" t="s">
        <v>28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workbookViewId="0">
      <selection activeCell="I1" sqref="I1:L1"/>
    </sheetView>
  </sheetViews>
  <sheetFormatPr defaultRowHeight="15" x14ac:dyDescent="0.25"/>
  <cols>
    <col min="1" max="1" width="5.7109375" customWidth="1"/>
    <col min="2" max="2" width="4.140625" customWidth="1"/>
    <col min="3" max="3" width="5.140625" customWidth="1"/>
    <col min="4" max="4" width="5.42578125" style="30" customWidth="1"/>
    <col min="5" max="5" width="9" bestFit="1" customWidth="1"/>
    <col min="7" max="7" width="9" bestFit="1" customWidth="1"/>
    <col min="8" max="8" width="9.28515625" bestFit="1" customWidth="1"/>
    <col min="15" max="15" width="8.85546875" style="18"/>
    <col min="20" max="20" width="8.85546875" style="18"/>
    <col min="22" max="22" width="8.85546875" style="20"/>
    <col min="23" max="23" width="8.85546875" style="18"/>
  </cols>
  <sheetData>
    <row r="1" spans="1:25" x14ac:dyDescent="0.25">
      <c r="A1" s="2" t="s">
        <v>45</v>
      </c>
      <c r="B1" s="3"/>
      <c r="C1" s="2"/>
      <c r="D1" s="24"/>
      <c r="E1" s="2"/>
      <c r="F1" s="2"/>
      <c r="I1" s="2"/>
      <c r="T1" s="18">
        <v>2034</v>
      </c>
      <c r="W1" s="18">
        <v>2045</v>
      </c>
    </row>
    <row r="2" spans="1:25" ht="66.599999999999994" customHeight="1" x14ac:dyDescent="0.25">
      <c r="A2" s="60" t="s">
        <v>0</v>
      </c>
      <c r="B2" s="60" t="s">
        <v>1</v>
      </c>
      <c r="C2" s="60" t="s">
        <v>49</v>
      </c>
      <c r="D2" s="62" t="s">
        <v>73</v>
      </c>
      <c r="E2" s="44" t="s">
        <v>84</v>
      </c>
      <c r="F2" s="44" t="s">
        <v>3</v>
      </c>
      <c r="G2" s="44" t="s">
        <v>80</v>
      </c>
      <c r="H2" s="44" t="s">
        <v>81</v>
      </c>
      <c r="I2" s="5"/>
      <c r="J2">
        <v>2008</v>
      </c>
      <c r="K2">
        <v>2010</v>
      </c>
      <c r="L2">
        <v>2012</v>
      </c>
      <c r="M2">
        <v>2014</v>
      </c>
      <c r="N2">
        <v>2015</v>
      </c>
      <c r="O2" s="18">
        <v>2017</v>
      </c>
      <c r="P2">
        <v>2018</v>
      </c>
      <c r="Q2">
        <v>2021</v>
      </c>
      <c r="R2">
        <v>2024</v>
      </c>
      <c r="S2">
        <v>2030</v>
      </c>
      <c r="T2" s="18">
        <v>2034</v>
      </c>
      <c r="U2">
        <v>2035</v>
      </c>
      <c r="V2" s="20">
        <v>2040</v>
      </c>
      <c r="W2" s="18">
        <v>2045</v>
      </c>
      <c r="X2" t="s">
        <v>32</v>
      </c>
      <c r="Y2" t="s">
        <v>33</v>
      </c>
    </row>
    <row r="3" spans="1:25" ht="55.9" customHeight="1" x14ac:dyDescent="0.25">
      <c r="A3" s="61"/>
      <c r="B3" s="61"/>
      <c r="C3" s="61"/>
      <c r="D3" s="61"/>
      <c r="E3" s="63" t="s">
        <v>83</v>
      </c>
      <c r="F3" s="64"/>
      <c r="G3" s="59" t="s">
        <v>50</v>
      </c>
      <c r="H3" s="59"/>
      <c r="I3" s="5"/>
    </row>
    <row r="4" spans="1:25" x14ac:dyDescent="0.25">
      <c r="A4" s="46">
        <f>SummaryReportBody!$A$2</f>
        <v>2017</v>
      </c>
      <c r="B4" s="47">
        <v>1</v>
      </c>
      <c r="C4" s="46">
        <v>2</v>
      </c>
      <c r="D4" s="48">
        <f t="shared" ref="D4:D27" si="0">Y4</f>
        <v>9</v>
      </c>
      <c r="E4" s="50">
        <f>G4/D4</f>
        <v>1.00861484865E-2</v>
      </c>
      <c r="F4" s="50">
        <f>H4/D4</f>
        <v>0.29190416031240995</v>
      </c>
      <c r="G4" s="49">
        <f>Results!K4</f>
        <v>9.0775336378499993E-2</v>
      </c>
      <c r="H4" s="49">
        <f>Results!L4</f>
        <v>2.6271374428116898</v>
      </c>
      <c r="I4" s="6"/>
      <c r="J4" s="7">
        <v>8</v>
      </c>
      <c r="K4" s="7">
        <v>10</v>
      </c>
      <c r="L4">
        <v>9</v>
      </c>
      <c r="M4">
        <v>8</v>
      </c>
      <c r="N4">
        <v>9</v>
      </c>
      <c r="O4" s="18">
        <v>9</v>
      </c>
      <c r="P4">
        <v>8</v>
      </c>
      <c r="Q4">
        <v>10</v>
      </c>
      <c r="R4">
        <v>8</v>
      </c>
      <c r="S4">
        <v>8</v>
      </c>
      <c r="T4" s="18">
        <v>9</v>
      </c>
      <c r="U4" s="2">
        <v>8</v>
      </c>
      <c r="V4" s="20">
        <v>9</v>
      </c>
      <c r="W4" s="18">
        <v>9</v>
      </c>
      <c r="X4">
        <f t="shared" ref="X4:X27" si="1">IF(A4=2008,J4,IF(A4=2012,L4,IF(A4=2015,N4,IF(A4=2017,O4,IF(A4=2018,P4,IF(A4=2010,K4,IF(A4=2014,M4,IF(A4=2040,V4,30))))))))</f>
        <v>9</v>
      </c>
      <c r="Y4">
        <f t="shared" ref="Y4:Y27" si="2">IF(X4&lt;30,X4,IF(A4=2021,Q4,IF(A4=2024,R4,IF(A4=2030,S4,IF(A4=2034,T4,IF(A4=2035,U4,IF(A4=2045,W4,"wrong")))))))</f>
        <v>9</v>
      </c>
    </row>
    <row r="5" spans="1:25" x14ac:dyDescent="0.25">
      <c r="A5" s="46">
        <f>SummaryReportBody!$A$2</f>
        <v>2017</v>
      </c>
      <c r="B5" s="47">
        <v>1</v>
      </c>
      <c r="C5" s="46">
        <v>5</v>
      </c>
      <c r="D5" s="48">
        <f t="shared" si="0"/>
        <v>22</v>
      </c>
      <c r="E5" s="50">
        <f t="shared" ref="E5:E27" si="3">G5/D5</f>
        <v>1.2397695303569996E-2</v>
      </c>
      <c r="F5" s="50">
        <f t="shared" ref="F5:F27" si="4">H5/D5</f>
        <v>0.35546012351308004</v>
      </c>
      <c r="G5" s="49">
        <f>Results!K5</f>
        <v>0.27274929667853992</v>
      </c>
      <c r="H5" s="49">
        <f>Results!L5</f>
        <v>7.8201227172877612</v>
      </c>
      <c r="I5" s="6"/>
      <c r="J5" s="7">
        <v>23</v>
      </c>
      <c r="K5" s="7">
        <v>21</v>
      </c>
      <c r="L5">
        <v>22</v>
      </c>
      <c r="M5">
        <v>23</v>
      </c>
      <c r="N5">
        <v>22</v>
      </c>
      <c r="O5" s="18">
        <v>22</v>
      </c>
      <c r="P5">
        <v>23</v>
      </c>
      <c r="Q5">
        <v>21</v>
      </c>
      <c r="R5">
        <v>23</v>
      </c>
      <c r="S5">
        <v>23</v>
      </c>
      <c r="T5" s="18">
        <v>22</v>
      </c>
      <c r="U5" s="2">
        <v>23</v>
      </c>
      <c r="V5" s="20">
        <v>22</v>
      </c>
      <c r="W5" s="18">
        <v>22</v>
      </c>
      <c r="X5">
        <f t="shared" si="1"/>
        <v>22</v>
      </c>
      <c r="Y5">
        <f t="shared" si="2"/>
        <v>22</v>
      </c>
    </row>
    <row r="6" spans="1:25" x14ac:dyDescent="0.25">
      <c r="A6" s="46">
        <f>SummaryReportBody!$A$2</f>
        <v>2017</v>
      </c>
      <c r="B6" s="47">
        <v>2</v>
      </c>
      <c r="C6" s="46">
        <v>2</v>
      </c>
      <c r="D6" s="48">
        <f t="shared" si="0"/>
        <v>8</v>
      </c>
      <c r="E6" s="50">
        <f t="shared" si="3"/>
        <v>9.2076063724300002E-3</v>
      </c>
      <c r="F6" s="50">
        <f t="shared" si="4"/>
        <v>0.27012689807204998</v>
      </c>
      <c r="G6" s="49">
        <f>Results!K6</f>
        <v>7.3660850979440001E-2</v>
      </c>
      <c r="H6" s="49">
        <f>Results!L6</f>
        <v>2.1610151845763999</v>
      </c>
      <c r="I6" s="6"/>
      <c r="J6" s="7">
        <v>8</v>
      </c>
      <c r="K6" s="7">
        <v>8</v>
      </c>
      <c r="L6">
        <v>8</v>
      </c>
      <c r="M6">
        <v>8</v>
      </c>
      <c r="N6">
        <v>8</v>
      </c>
      <c r="O6" s="18">
        <v>8</v>
      </c>
      <c r="P6">
        <v>8</v>
      </c>
      <c r="Q6">
        <v>8</v>
      </c>
      <c r="R6">
        <v>8</v>
      </c>
      <c r="S6">
        <v>8</v>
      </c>
      <c r="T6" s="18">
        <v>8</v>
      </c>
      <c r="U6" s="2">
        <v>8</v>
      </c>
      <c r="V6" s="20">
        <v>8</v>
      </c>
      <c r="W6" s="18">
        <v>8</v>
      </c>
      <c r="X6">
        <f t="shared" si="1"/>
        <v>8</v>
      </c>
      <c r="Y6">
        <f t="shared" si="2"/>
        <v>8</v>
      </c>
    </row>
    <row r="7" spans="1:25" x14ac:dyDescent="0.25">
      <c r="A7" s="46">
        <f>SummaryReportBody!$A$2</f>
        <v>2017</v>
      </c>
      <c r="B7" s="47">
        <v>2</v>
      </c>
      <c r="C7" s="46">
        <v>5</v>
      </c>
      <c r="D7" s="48">
        <f t="shared" si="0"/>
        <v>20</v>
      </c>
      <c r="E7" s="50">
        <f t="shared" si="3"/>
        <v>1.2355807473789998E-2</v>
      </c>
      <c r="F7" s="50">
        <f t="shared" si="4"/>
        <v>0.35758868665269</v>
      </c>
      <c r="G7" s="49">
        <f>Results!K7</f>
        <v>0.24711614947579996</v>
      </c>
      <c r="H7" s="49">
        <f>Results!L7</f>
        <v>7.1517737330538003</v>
      </c>
      <c r="I7" s="6"/>
      <c r="J7" s="7">
        <v>21</v>
      </c>
      <c r="K7" s="7">
        <v>20</v>
      </c>
      <c r="L7">
        <v>21</v>
      </c>
      <c r="M7">
        <v>20</v>
      </c>
      <c r="N7">
        <v>20</v>
      </c>
      <c r="O7" s="18">
        <v>20</v>
      </c>
      <c r="P7">
        <v>20</v>
      </c>
      <c r="Q7">
        <v>20</v>
      </c>
      <c r="R7">
        <v>21</v>
      </c>
      <c r="S7">
        <v>20</v>
      </c>
      <c r="T7" s="18">
        <v>20</v>
      </c>
      <c r="U7" s="2">
        <v>20</v>
      </c>
      <c r="V7" s="20">
        <v>21</v>
      </c>
      <c r="W7" s="18">
        <v>20</v>
      </c>
      <c r="X7">
        <f t="shared" si="1"/>
        <v>20</v>
      </c>
      <c r="Y7">
        <f t="shared" si="2"/>
        <v>20</v>
      </c>
    </row>
    <row r="8" spans="1:25" x14ac:dyDescent="0.25">
      <c r="A8" s="46">
        <f>SummaryReportBody!$A$2</f>
        <v>2017</v>
      </c>
      <c r="B8" s="47">
        <v>3</v>
      </c>
      <c r="C8" s="46">
        <v>2</v>
      </c>
      <c r="D8" s="48">
        <f t="shared" si="0"/>
        <v>8</v>
      </c>
      <c r="E8" s="50">
        <f t="shared" si="3"/>
        <v>1.1324044087629999E-2</v>
      </c>
      <c r="F8" s="50">
        <f t="shared" si="4"/>
        <v>0.33560639450866997</v>
      </c>
      <c r="G8" s="49">
        <f>Results!K8</f>
        <v>9.0592352701039991E-2</v>
      </c>
      <c r="H8" s="49">
        <f>Results!L8</f>
        <v>2.6848511560693598</v>
      </c>
      <c r="I8" s="6"/>
      <c r="J8" s="7">
        <v>10</v>
      </c>
      <c r="K8" s="7">
        <v>8</v>
      </c>
      <c r="L8">
        <v>9</v>
      </c>
      <c r="M8">
        <v>10</v>
      </c>
      <c r="N8">
        <v>9</v>
      </c>
      <c r="O8" s="18">
        <v>8</v>
      </c>
      <c r="P8">
        <v>9</v>
      </c>
      <c r="Q8">
        <v>8</v>
      </c>
      <c r="R8">
        <v>10</v>
      </c>
      <c r="S8">
        <v>10</v>
      </c>
      <c r="T8" s="18">
        <v>8</v>
      </c>
      <c r="U8" s="2">
        <v>9</v>
      </c>
      <c r="V8" s="20">
        <v>9</v>
      </c>
      <c r="W8" s="18">
        <v>8</v>
      </c>
      <c r="X8">
        <f t="shared" si="1"/>
        <v>8</v>
      </c>
      <c r="Y8">
        <f t="shared" si="2"/>
        <v>8</v>
      </c>
    </row>
    <row r="9" spans="1:25" x14ac:dyDescent="0.25">
      <c r="A9" s="46">
        <f>SummaryReportBody!$A$2</f>
        <v>2017</v>
      </c>
      <c r="B9" s="47">
        <v>3</v>
      </c>
      <c r="C9" s="46">
        <v>5</v>
      </c>
      <c r="D9" s="48">
        <f t="shared" si="0"/>
        <v>23</v>
      </c>
      <c r="E9" s="50">
        <f t="shared" si="3"/>
        <v>1.3170415531880001E-2</v>
      </c>
      <c r="F9" s="50">
        <f t="shared" si="4"/>
        <v>0.38782618819729997</v>
      </c>
      <c r="G9" s="49">
        <f>Results!K9</f>
        <v>0.30291955723324004</v>
      </c>
      <c r="H9" s="49">
        <f>Results!L9</f>
        <v>8.9200023285378993</v>
      </c>
      <c r="I9" s="6"/>
      <c r="J9" s="7">
        <v>21</v>
      </c>
      <c r="K9" s="7">
        <v>23</v>
      </c>
      <c r="L9">
        <v>22</v>
      </c>
      <c r="M9">
        <v>21</v>
      </c>
      <c r="N9">
        <v>22</v>
      </c>
      <c r="O9" s="18">
        <v>23</v>
      </c>
      <c r="P9">
        <v>22</v>
      </c>
      <c r="Q9">
        <v>23</v>
      </c>
      <c r="R9">
        <v>21</v>
      </c>
      <c r="S9">
        <v>21</v>
      </c>
      <c r="T9" s="18">
        <v>23</v>
      </c>
      <c r="U9" s="2">
        <v>22</v>
      </c>
      <c r="V9" s="20">
        <v>22</v>
      </c>
      <c r="W9" s="18">
        <v>23</v>
      </c>
      <c r="X9">
        <f t="shared" si="1"/>
        <v>23</v>
      </c>
      <c r="Y9">
        <f t="shared" si="2"/>
        <v>23</v>
      </c>
    </row>
    <row r="10" spans="1:25" x14ac:dyDescent="0.25">
      <c r="A10" s="46">
        <f>SummaryReportBody!$A$2</f>
        <v>2017</v>
      </c>
      <c r="B10" s="47">
        <v>4</v>
      </c>
      <c r="C10" s="46">
        <v>2</v>
      </c>
      <c r="D10" s="48">
        <f t="shared" si="0"/>
        <v>10</v>
      </c>
      <c r="E10" s="50">
        <f t="shared" si="3"/>
        <v>1.1418842860290001E-2</v>
      </c>
      <c r="F10" s="50">
        <f t="shared" si="4"/>
        <v>0.33585551686472997</v>
      </c>
      <c r="G10" s="49">
        <f>Results!K10</f>
        <v>0.11418842860290002</v>
      </c>
      <c r="H10" s="49">
        <f>Results!L10</f>
        <v>3.3585551686472996</v>
      </c>
      <c r="I10" s="6"/>
      <c r="J10" s="7">
        <v>8</v>
      </c>
      <c r="K10" s="7">
        <v>8</v>
      </c>
      <c r="L10">
        <v>9</v>
      </c>
      <c r="M10">
        <v>8</v>
      </c>
      <c r="N10">
        <v>8</v>
      </c>
      <c r="O10" s="18">
        <v>10</v>
      </c>
      <c r="P10">
        <v>9</v>
      </c>
      <c r="Q10">
        <v>8</v>
      </c>
      <c r="R10">
        <v>8</v>
      </c>
      <c r="S10">
        <v>8</v>
      </c>
      <c r="T10" s="18">
        <v>10</v>
      </c>
      <c r="U10" s="2">
        <v>9</v>
      </c>
      <c r="V10" s="20">
        <v>9</v>
      </c>
      <c r="W10" s="18">
        <v>10</v>
      </c>
      <c r="X10">
        <f t="shared" si="1"/>
        <v>10</v>
      </c>
      <c r="Y10">
        <f t="shared" si="2"/>
        <v>10</v>
      </c>
    </row>
    <row r="11" spans="1:25" x14ac:dyDescent="0.25">
      <c r="A11" s="46">
        <f>SummaryReportBody!$A$2</f>
        <v>2017</v>
      </c>
      <c r="B11" s="47">
        <v>4</v>
      </c>
      <c r="C11" s="46">
        <v>5</v>
      </c>
      <c r="D11" s="48">
        <f t="shared" si="0"/>
        <v>20</v>
      </c>
      <c r="E11" s="50">
        <f t="shared" si="3"/>
        <v>1.3038138174680001E-2</v>
      </c>
      <c r="F11" s="50">
        <f t="shared" si="4"/>
        <v>0.38176237368098997</v>
      </c>
      <c r="G11" s="49">
        <f>Results!K11</f>
        <v>0.2607627634936</v>
      </c>
      <c r="H11" s="49">
        <f>Results!L11</f>
        <v>7.6352474736197991</v>
      </c>
      <c r="I11" s="6"/>
      <c r="J11" s="7">
        <v>22</v>
      </c>
      <c r="K11" s="7">
        <v>22</v>
      </c>
      <c r="L11">
        <v>21</v>
      </c>
      <c r="M11">
        <v>22</v>
      </c>
      <c r="N11">
        <v>22</v>
      </c>
      <c r="O11" s="18">
        <v>20</v>
      </c>
      <c r="P11">
        <v>21</v>
      </c>
      <c r="Q11">
        <v>22</v>
      </c>
      <c r="R11">
        <v>22</v>
      </c>
      <c r="S11">
        <v>22</v>
      </c>
      <c r="T11" s="18">
        <v>20</v>
      </c>
      <c r="U11" s="2">
        <v>21</v>
      </c>
      <c r="V11" s="20">
        <v>21</v>
      </c>
      <c r="W11" s="18">
        <v>20</v>
      </c>
      <c r="X11">
        <f t="shared" si="1"/>
        <v>20</v>
      </c>
      <c r="Y11">
        <f t="shared" si="2"/>
        <v>20</v>
      </c>
    </row>
    <row r="12" spans="1:25" x14ac:dyDescent="0.25">
      <c r="A12" s="46">
        <f>SummaryReportBody!$A$2</f>
        <v>2017</v>
      </c>
      <c r="B12" s="47">
        <v>5</v>
      </c>
      <c r="C12" s="46">
        <v>2</v>
      </c>
      <c r="D12" s="48">
        <f t="shared" si="0"/>
        <v>8</v>
      </c>
      <c r="E12" s="50">
        <f t="shared" si="3"/>
        <v>1.1469549180549999E-2</v>
      </c>
      <c r="F12" s="50">
        <f t="shared" si="4"/>
        <v>0.32495365800883003</v>
      </c>
      <c r="G12" s="49">
        <f>Results!K12</f>
        <v>9.1756393444399995E-2</v>
      </c>
      <c r="H12" s="49">
        <f>Results!L12</f>
        <v>2.5996292640706402</v>
      </c>
      <c r="I12" s="6"/>
      <c r="J12" s="7">
        <v>9</v>
      </c>
      <c r="K12" s="7">
        <v>10</v>
      </c>
      <c r="L12">
        <v>9</v>
      </c>
      <c r="M12">
        <v>9</v>
      </c>
      <c r="N12">
        <v>10</v>
      </c>
      <c r="O12" s="18">
        <v>8</v>
      </c>
      <c r="P12">
        <v>8</v>
      </c>
      <c r="Q12">
        <v>10</v>
      </c>
      <c r="R12">
        <v>8</v>
      </c>
      <c r="S12">
        <v>8</v>
      </c>
      <c r="T12" s="18">
        <v>8</v>
      </c>
      <c r="U12" s="2">
        <v>8</v>
      </c>
      <c r="V12" s="20">
        <v>8</v>
      </c>
      <c r="W12" s="18">
        <v>8</v>
      </c>
      <c r="X12">
        <f t="shared" si="1"/>
        <v>8</v>
      </c>
      <c r="Y12">
        <f t="shared" si="2"/>
        <v>8</v>
      </c>
    </row>
    <row r="13" spans="1:25" x14ac:dyDescent="0.25">
      <c r="A13" s="46">
        <f>SummaryReportBody!$A$2</f>
        <v>2017</v>
      </c>
      <c r="B13" s="47">
        <v>5</v>
      </c>
      <c r="C13" s="46">
        <v>5</v>
      </c>
      <c r="D13" s="48">
        <f t="shared" si="0"/>
        <v>23</v>
      </c>
      <c r="E13" s="50">
        <f t="shared" si="3"/>
        <v>1.341071939746E-2</v>
      </c>
      <c r="F13" s="50">
        <f t="shared" si="4"/>
        <v>0.37854031772186003</v>
      </c>
      <c r="G13" s="49">
        <f>Results!K13</f>
        <v>0.30844654614158001</v>
      </c>
      <c r="H13" s="49">
        <f>Results!L13</f>
        <v>8.7064273076027803</v>
      </c>
      <c r="I13" s="6"/>
      <c r="J13" s="7">
        <v>22</v>
      </c>
      <c r="K13" s="7">
        <v>21</v>
      </c>
      <c r="L13">
        <v>22</v>
      </c>
      <c r="M13">
        <v>22</v>
      </c>
      <c r="N13">
        <v>21</v>
      </c>
      <c r="O13" s="18">
        <v>23</v>
      </c>
      <c r="P13">
        <v>23</v>
      </c>
      <c r="Q13">
        <v>21</v>
      </c>
      <c r="R13">
        <v>23</v>
      </c>
      <c r="S13">
        <v>23</v>
      </c>
      <c r="T13" s="18">
        <v>23</v>
      </c>
      <c r="U13" s="2">
        <v>23</v>
      </c>
      <c r="V13" s="20">
        <v>23</v>
      </c>
      <c r="W13" s="18">
        <v>23</v>
      </c>
      <c r="X13">
        <f t="shared" si="1"/>
        <v>23</v>
      </c>
      <c r="Y13">
        <f t="shared" si="2"/>
        <v>23</v>
      </c>
    </row>
    <row r="14" spans="1:25" x14ac:dyDescent="0.25">
      <c r="A14" s="46">
        <f>SummaryReportBody!$A$2</f>
        <v>2017</v>
      </c>
      <c r="B14" s="47">
        <v>6</v>
      </c>
      <c r="C14" s="46">
        <v>2</v>
      </c>
      <c r="D14" s="48">
        <f t="shared" si="0"/>
        <v>8</v>
      </c>
      <c r="E14" s="50">
        <f t="shared" si="3"/>
        <v>1.1878506676559999E-2</v>
      </c>
      <c r="F14" s="50">
        <f t="shared" si="4"/>
        <v>0.31681639591840999</v>
      </c>
      <c r="G14" s="49">
        <f>Results!K14</f>
        <v>9.5028053412479996E-2</v>
      </c>
      <c r="H14" s="49">
        <f>Results!L14</f>
        <v>2.5345311673472799</v>
      </c>
      <c r="I14" s="6"/>
      <c r="J14" s="7">
        <v>9</v>
      </c>
      <c r="K14" s="7">
        <v>8</v>
      </c>
      <c r="L14">
        <v>9</v>
      </c>
      <c r="M14">
        <v>9</v>
      </c>
      <c r="N14">
        <v>8</v>
      </c>
      <c r="O14" s="18">
        <v>8</v>
      </c>
      <c r="P14">
        <v>9</v>
      </c>
      <c r="Q14">
        <v>8</v>
      </c>
      <c r="R14">
        <v>10</v>
      </c>
      <c r="S14">
        <v>10</v>
      </c>
      <c r="T14" s="18">
        <v>8</v>
      </c>
      <c r="U14" s="2">
        <v>9</v>
      </c>
      <c r="V14" s="20">
        <v>9</v>
      </c>
      <c r="W14" s="18">
        <v>8</v>
      </c>
      <c r="X14">
        <f t="shared" si="1"/>
        <v>8</v>
      </c>
      <c r="Y14">
        <f t="shared" si="2"/>
        <v>8</v>
      </c>
    </row>
    <row r="15" spans="1:25" x14ac:dyDescent="0.25">
      <c r="A15" s="46">
        <f>SummaryReportBody!$A$2</f>
        <v>2017</v>
      </c>
      <c r="B15" s="47">
        <v>6</v>
      </c>
      <c r="C15" s="46">
        <v>5</v>
      </c>
      <c r="D15" s="48">
        <f t="shared" si="0"/>
        <v>22</v>
      </c>
      <c r="E15" s="50">
        <f t="shared" si="3"/>
        <v>1.331040906825E-2</v>
      </c>
      <c r="F15" s="50">
        <f t="shared" si="4"/>
        <v>0.35497951578192</v>
      </c>
      <c r="G15" s="49">
        <f>Results!K15</f>
        <v>0.29282899950149999</v>
      </c>
      <c r="H15" s="49">
        <f>Results!L15</f>
        <v>7.8095493472022399</v>
      </c>
      <c r="I15" s="6"/>
      <c r="J15" s="7">
        <v>21</v>
      </c>
      <c r="K15" s="7">
        <v>22</v>
      </c>
      <c r="L15">
        <v>21</v>
      </c>
      <c r="M15">
        <v>22</v>
      </c>
      <c r="N15">
        <v>22</v>
      </c>
      <c r="O15" s="18">
        <v>22</v>
      </c>
      <c r="P15">
        <v>21</v>
      </c>
      <c r="Q15">
        <v>22</v>
      </c>
      <c r="R15">
        <v>20</v>
      </c>
      <c r="S15">
        <v>20</v>
      </c>
      <c r="T15" s="18">
        <v>22</v>
      </c>
      <c r="U15" s="2">
        <v>21</v>
      </c>
      <c r="V15" s="20">
        <v>21</v>
      </c>
      <c r="W15" s="18">
        <v>22</v>
      </c>
      <c r="X15">
        <f t="shared" si="1"/>
        <v>22</v>
      </c>
      <c r="Y15">
        <f t="shared" si="2"/>
        <v>22</v>
      </c>
    </row>
    <row r="16" spans="1:25" x14ac:dyDescent="0.25">
      <c r="A16" s="46">
        <f>SummaryReportBody!$A$2</f>
        <v>2017</v>
      </c>
      <c r="B16" s="47">
        <v>7</v>
      </c>
      <c r="C16" s="46">
        <v>2</v>
      </c>
      <c r="D16" s="48">
        <f t="shared" si="0"/>
        <v>10</v>
      </c>
      <c r="E16" s="50">
        <f t="shared" si="3"/>
        <v>1.1719773847920001E-2</v>
      </c>
      <c r="F16" s="50">
        <f t="shared" si="4"/>
        <v>0.30464136749945997</v>
      </c>
      <c r="G16" s="49">
        <f>Results!K16</f>
        <v>0.11719773847920001</v>
      </c>
      <c r="H16" s="49">
        <f>Results!L16</f>
        <v>3.0464136749945996</v>
      </c>
      <c r="I16" s="6"/>
      <c r="J16" s="7">
        <v>8</v>
      </c>
      <c r="K16" s="7">
        <v>9</v>
      </c>
      <c r="L16">
        <v>9</v>
      </c>
      <c r="M16">
        <v>8</v>
      </c>
      <c r="N16">
        <v>8</v>
      </c>
      <c r="O16" s="18">
        <v>10</v>
      </c>
      <c r="P16">
        <v>9</v>
      </c>
      <c r="Q16">
        <v>9</v>
      </c>
      <c r="R16">
        <v>8</v>
      </c>
      <c r="S16">
        <v>8</v>
      </c>
      <c r="T16" s="18">
        <v>10</v>
      </c>
      <c r="U16" s="2">
        <v>9</v>
      </c>
      <c r="V16" s="20">
        <v>9</v>
      </c>
      <c r="W16" s="18">
        <v>10</v>
      </c>
      <c r="X16">
        <f t="shared" si="1"/>
        <v>10</v>
      </c>
      <c r="Y16">
        <f t="shared" si="2"/>
        <v>10</v>
      </c>
    </row>
    <row r="17" spans="1:25" x14ac:dyDescent="0.25">
      <c r="A17" s="46">
        <f>SummaryReportBody!$A$2</f>
        <v>2017</v>
      </c>
      <c r="B17" s="47">
        <v>7</v>
      </c>
      <c r="C17" s="46">
        <v>5</v>
      </c>
      <c r="D17" s="48">
        <f t="shared" si="0"/>
        <v>21</v>
      </c>
      <c r="E17" s="50">
        <f t="shared" si="3"/>
        <v>1.3236554210480003E-2</v>
      </c>
      <c r="F17" s="50">
        <f t="shared" si="4"/>
        <v>0.34376790744790997</v>
      </c>
      <c r="G17" s="49">
        <f>Results!K17</f>
        <v>0.27796763842008004</v>
      </c>
      <c r="H17" s="49">
        <f>Results!L17</f>
        <v>7.2191260564061093</v>
      </c>
      <c r="I17" s="6"/>
      <c r="J17" s="7">
        <v>23</v>
      </c>
      <c r="K17" s="7">
        <v>22</v>
      </c>
      <c r="L17">
        <v>22</v>
      </c>
      <c r="M17">
        <v>23</v>
      </c>
      <c r="N17">
        <v>23</v>
      </c>
      <c r="O17" s="18">
        <v>21</v>
      </c>
      <c r="P17">
        <v>22</v>
      </c>
      <c r="Q17">
        <v>22</v>
      </c>
      <c r="R17">
        <v>23</v>
      </c>
      <c r="S17">
        <v>23</v>
      </c>
      <c r="T17" s="18">
        <v>21</v>
      </c>
      <c r="U17" s="2">
        <v>22</v>
      </c>
      <c r="V17" s="20">
        <v>22</v>
      </c>
      <c r="W17" s="18">
        <v>21</v>
      </c>
      <c r="X17">
        <f t="shared" si="1"/>
        <v>21</v>
      </c>
      <c r="Y17">
        <f t="shared" si="2"/>
        <v>21</v>
      </c>
    </row>
    <row r="18" spans="1:25" x14ac:dyDescent="0.25">
      <c r="A18" s="46">
        <f>SummaryReportBody!$A$2</f>
        <v>2017</v>
      </c>
      <c r="B18" s="47">
        <v>8</v>
      </c>
      <c r="C18" s="46">
        <v>2</v>
      </c>
      <c r="D18" s="48">
        <f t="shared" si="0"/>
        <v>8</v>
      </c>
      <c r="E18" s="50">
        <f t="shared" si="3"/>
        <v>1.1419945171599999E-2</v>
      </c>
      <c r="F18" s="50">
        <f t="shared" si="4"/>
        <v>0.29938554717338001</v>
      </c>
      <c r="G18" s="49">
        <f>Results!K18</f>
        <v>9.1359561372799991E-2</v>
      </c>
      <c r="H18" s="49">
        <f>Results!L18</f>
        <v>2.3950843773870401</v>
      </c>
      <c r="I18" s="6"/>
      <c r="J18" s="7">
        <v>10</v>
      </c>
      <c r="K18" s="7">
        <v>9</v>
      </c>
      <c r="L18">
        <v>8</v>
      </c>
      <c r="M18">
        <v>9</v>
      </c>
      <c r="N18">
        <v>10</v>
      </c>
      <c r="O18" s="18">
        <v>8</v>
      </c>
      <c r="P18">
        <v>8</v>
      </c>
      <c r="Q18">
        <v>9</v>
      </c>
      <c r="R18">
        <v>9</v>
      </c>
      <c r="S18">
        <v>9</v>
      </c>
      <c r="T18" s="18">
        <v>8</v>
      </c>
      <c r="U18" s="2">
        <v>8</v>
      </c>
      <c r="V18" s="20">
        <v>8</v>
      </c>
      <c r="W18" s="18">
        <v>8</v>
      </c>
      <c r="X18">
        <f t="shared" si="1"/>
        <v>8</v>
      </c>
      <c r="Y18">
        <f t="shared" si="2"/>
        <v>8</v>
      </c>
    </row>
    <row r="19" spans="1:25" x14ac:dyDescent="0.25">
      <c r="A19" s="46">
        <f>SummaryReportBody!$A$2</f>
        <v>2017</v>
      </c>
      <c r="B19" s="47">
        <v>8</v>
      </c>
      <c r="C19" s="46">
        <v>5</v>
      </c>
      <c r="D19" s="48">
        <f t="shared" si="0"/>
        <v>23</v>
      </c>
      <c r="E19" s="50">
        <f t="shared" si="3"/>
        <v>1.325088425751E-2</v>
      </c>
      <c r="F19" s="50">
        <f t="shared" si="4"/>
        <v>0.34692492703975003</v>
      </c>
      <c r="G19" s="49">
        <f>Results!K19</f>
        <v>0.30477033792273001</v>
      </c>
      <c r="H19" s="49">
        <f>Results!L19</f>
        <v>7.9792733219142509</v>
      </c>
      <c r="I19" s="6"/>
      <c r="J19" s="7">
        <v>21</v>
      </c>
      <c r="K19" s="7">
        <v>22</v>
      </c>
      <c r="L19">
        <v>23</v>
      </c>
      <c r="M19">
        <v>21</v>
      </c>
      <c r="N19">
        <v>21</v>
      </c>
      <c r="O19" s="18">
        <v>23</v>
      </c>
      <c r="P19">
        <v>23</v>
      </c>
      <c r="Q19">
        <v>22</v>
      </c>
      <c r="R19">
        <v>22</v>
      </c>
      <c r="S19">
        <v>22</v>
      </c>
      <c r="T19" s="18">
        <v>23</v>
      </c>
      <c r="U19" s="2">
        <v>23</v>
      </c>
      <c r="V19" s="20">
        <v>23</v>
      </c>
      <c r="W19" s="18">
        <v>23</v>
      </c>
      <c r="X19">
        <f t="shared" si="1"/>
        <v>23</v>
      </c>
      <c r="Y19">
        <f t="shared" si="2"/>
        <v>23</v>
      </c>
    </row>
    <row r="20" spans="1:25" x14ac:dyDescent="0.25">
      <c r="A20" s="46">
        <f>SummaryReportBody!$A$2</f>
        <v>2017</v>
      </c>
      <c r="B20" s="47">
        <v>9</v>
      </c>
      <c r="C20" s="46">
        <v>2</v>
      </c>
      <c r="D20" s="48">
        <f t="shared" si="0"/>
        <v>9</v>
      </c>
      <c r="E20" s="50">
        <f t="shared" si="3"/>
        <v>1.100768074166E-2</v>
      </c>
      <c r="F20" s="50">
        <f t="shared" si="4"/>
        <v>0.30673355436583999</v>
      </c>
      <c r="G20" s="49">
        <f>Results!K20</f>
        <v>9.906912667494E-2</v>
      </c>
      <c r="H20" s="49">
        <f>Results!L20</f>
        <v>2.7606019892925597</v>
      </c>
      <c r="I20" s="6"/>
      <c r="J20" s="7">
        <v>8</v>
      </c>
      <c r="K20" s="7">
        <v>8</v>
      </c>
      <c r="L20">
        <v>10</v>
      </c>
      <c r="M20">
        <v>8</v>
      </c>
      <c r="N20">
        <v>8</v>
      </c>
      <c r="O20" s="18">
        <v>9</v>
      </c>
      <c r="P20">
        <v>10</v>
      </c>
      <c r="Q20">
        <v>8</v>
      </c>
      <c r="R20">
        <v>9</v>
      </c>
      <c r="S20">
        <v>9</v>
      </c>
      <c r="T20" s="18">
        <v>9</v>
      </c>
      <c r="U20" s="2">
        <v>10</v>
      </c>
      <c r="V20" s="20">
        <v>10</v>
      </c>
      <c r="W20" s="18">
        <v>9</v>
      </c>
      <c r="X20">
        <f t="shared" si="1"/>
        <v>9</v>
      </c>
      <c r="Y20">
        <f t="shared" si="2"/>
        <v>9</v>
      </c>
    </row>
    <row r="21" spans="1:25" x14ac:dyDescent="0.25">
      <c r="A21" s="46">
        <f>SummaryReportBody!$A$2</f>
        <v>2017</v>
      </c>
      <c r="B21" s="47">
        <v>9</v>
      </c>
      <c r="C21" s="46">
        <v>5</v>
      </c>
      <c r="D21" s="48">
        <f t="shared" si="0"/>
        <v>21</v>
      </c>
      <c r="E21" s="50">
        <f t="shared" si="3"/>
        <v>1.3131834636029996E-2</v>
      </c>
      <c r="F21" s="50">
        <f t="shared" si="4"/>
        <v>0.36442411908600003</v>
      </c>
      <c r="G21" s="49">
        <f>Results!K21</f>
        <v>0.27576852735662993</v>
      </c>
      <c r="H21" s="49">
        <f>Results!L21</f>
        <v>7.6529065008060009</v>
      </c>
      <c r="I21" s="6"/>
      <c r="J21" s="7">
        <v>22</v>
      </c>
      <c r="K21" s="7">
        <v>22</v>
      </c>
      <c r="L21">
        <v>20</v>
      </c>
      <c r="M21">
        <v>22</v>
      </c>
      <c r="N21">
        <v>22</v>
      </c>
      <c r="O21" s="18">
        <v>21</v>
      </c>
      <c r="P21">
        <v>20</v>
      </c>
      <c r="Q21">
        <v>22</v>
      </c>
      <c r="R21">
        <v>21</v>
      </c>
      <c r="S21">
        <v>21</v>
      </c>
      <c r="T21" s="18">
        <v>21</v>
      </c>
      <c r="U21" s="2">
        <v>20</v>
      </c>
      <c r="V21" s="20">
        <v>20</v>
      </c>
      <c r="W21" s="18">
        <v>21</v>
      </c>
      <c r="X21">
        <f t="shared" si="1"/>
        <v>21</v>
      </c>
      <c r="Y21">
        <f t="shared" si="2"/>
        <v>21</v>
      </c>
    </row>
    <row r="22" spans="1:25" x14ac:dyDescent="0.25">
      <c r="A22" s="46">
        <f>SummaryReportBody!$A$2</f>
        <v>2017</v>
      </c>
      <c r="B22" s="47">
        <v>10</v>
      </c>
      <c r="C22" s="46">
        <v>2</v>
      </c>
      <c r="D22" s="48">
        <f t="shared" si="0"/>
        <v>9</v>
      </c>
      <c r="E22" s="50">
        <f t="shared" si="3"/>
        <v>1.190055290276E-2</v>
      </c>
      <c r="F22" s="50">
        <f t="shared" si="4"/>
        <v>0.34063072945965001</v>
      </c>
      <c r="G22" s="49">
        <f>Results!K22</f>
        <v>0.10710497612484</v>
      </c>
      <c r="H22" s="49">
        <f>Results!L22</f>
        <v>3.0656765651368501</v>
      </c>
      <c r="I22" s="6"/>
      <c r="J22" s="7">
        <v>8</v>
      </c>
      <c r="K22" s="7">
        <v>10</v>
      </c>
      <c r="L22">
        <v>8</v>
      </c>
      <c r="M22">
        <v>8</v>
      </c>
      <c r="N22">
        <v>9</v>
      </c>
      <c r="O22" s="18">
        <v>9</v>
      </c>
      <c r="P22">
        <v>8</v>
      </c>
      <c r="Q22">
        <v>10</v>
      </c>
      <c r="R22">
        <v>8</v>
      </c>
      <c r="S22">
        <v>8</v>
      </c>
      <c r="T22" s="18">
        <v>9</v>
      </c>
      <c r="U22" s="2">
        <v>8</v>
      </c>
      <c r="V22" s="20">
        <v>8</v>
      </c>
      <c r="W22" s="18">
        <v>9</v>
      </c>
      <c r="X22">
        <f t="shared" si="1"/>
        <v>9</v>
      </c>
      <c r="Y22">
        <f t="shared" si="2"/>
        <v>9</v>
      </c>
    </row>
    <row r="23" spans="1:25" x14ac:dyDescent="0.25">
      <c r="A23" s="46">
        <f>SummaryReportBody!$A$2</f>
        <v>2017</v>
      </c>
      <c r="B23" s="47">
        <v>10</v>
      </c>
      <c r="C23" s="46">
        <v>5</v>
      </c>
      <c r="D23" s="48">
        <f t="shared" si="0"/>
        <v>22</v>
      </c>
      <c r="E23" s="50">
        <f t="shared" si="3"/>
        <v>1.327954435157E-2</v>
      </c>
      <c r="F23" s="50">
        <f t="shared" si="4"/>
        <v>0.37920060219655</v>
      </c>
      <c r="G23" s="49">
        <f>Results!K23</f>
        <v>0.29214997573453999</v>
      </c>
      <c r="H23" s="49">
        <f>Results!L23</f>
        <v>8.3424132483240996</v>
      </c>
      <c r="I23" s="6"/>
      <c r="J23" s="7">
        <v>23</v>
      </c>
      <c r="K23" s="7">
        <v>21</v>
      </c>
      <c r="L23">
        <v>23</v>
      </c>
      <c r="M23">
        <v>23</v>
      </c>
      <c r="N23">
        <v>22</v>
      </c>
      <c r="O23" s="18">
        <v>22</v>
      </c>
      <c r="P23">
        <v>23</v>
      </c>
      <c r="Q23">
        <v>21</v>
      </c>
      <c r="R23">
        <v>23</v>
      </c>
      <c r="S23">
        <v>23</v>
      </c>
      <c r="T23" s="18">
        <v>22</v>
      </c>
      <c r="U23" s="2">
        <v>23</v>
      </c>
      <c r="V23" s="20">
        <v>23</v>
      </c>
      <c r="W23" s="18">
        <v>22</v>
      </c>
      <c r="X23">
        <f t="shared" si="1"/>
        <v>22</v>
      </c>
      <c r="Y23">
        <f t="shared" si="2"/>
        <v>22</v>
      </c>
    </row>
    <row r="24" spans="1:25" x14ac:dyDescent="0.25">
      <c r="A24" s="46">
        <f>SummaryReportBody!$A$2</f>
        <v>2017</v>
      </c>
      <c r="B24" s="47">
        <v>11</v>
      </c>
      <c r="C24" s="46">
        <v>2</v>
      </c>
      <c r="D24" s="48">
        <f t="shared" si="0"/>
        <v>8</v>
      </c>
      <c r="E24" s="50">
        <f t="shared" si="3"/>
        <v>1.167678370683E-2</v>
      </c>
      <c r="F24" s="50">
        <f t="shared" si="4"/>
        <v>0.33779338014770999</v>
      </c>
      <c r="G24" s="49">
        <f>Results!K24</f>
        <v>9.3414269654640003E-2</v>
      </c>
      <c r="H24" s="49">
        <f>Results!L24</f>
        <v>2.7023470411816799</v>
      </c>
      <c r="I24" s="6"/>
      <c r="J24" s="7">
        <v>10</v>
      </c>
      <c r="K24" s="7">
        <v>8</v>
      </c>
      <c r="L24">
        <v>8</v>
      </c>
      <c r="M24">
        <v>9</v>
      </c>
      <c r="N24">
        <v>9</v>
      </c>
      <c r="O24" s="18">
        <v>8</v>
      </c>
      <c r="P24">
        <v>8</v>
      </c>
      <c r="Q24">
        <v>8</v>
      </c>
      <c r="R24">
        <v>9</v>
      </c>
      <c r="S24">
        <v>9</v>
      </c>
      <c r="T24" s="18">
        <v>8</v>
      </c>
      <c r="U24" s="2">
        <v>8</v>
      </c>
      <c r="V24" s="20">
        <v>8</v>
      </c>
      <c r="W24" s="18">
        <v>8</v>
      </c>
      <c r="X24">
        <f t="shared" si="1"/>
        <v>8</v>
      </c>
      <c r="Y24">
        <f t="shared" si="2"/>
        <v>8</v>
      </c>
    </row>
    <row r="25" spans="1:25" x14ac:dyDescent="0.25">
      <c r="A25" s="46">
        <f>SummaryReportBody!$A$2</f>
        <v>2017</v>
      </c>
      <c r="B25" s="47">
        <v>11</v>
      </c>
      <c r="C25" s="46">
        <v>5</v>
      </c>
      <c r="D25" s="48">
        <f t="shared" si="0"/>
        <v>22</v>
      </c>
      <c r="E25" s="50">
        <f t="shared" si="3"/>
        <v>1.3026012750269999E-2</v>
      </c>
      <c r="F25" s="50">
        <f t="shared" si="4"/>
        <v>0.37476710610773001</v>
      </c>
      <c r="G25" s="49">
        <f>Results!K25</f>
        <v>0.28657228050593997</v>
      </c>
      <c r="H25" s="49">
        <f>Results!L25</f>
        <v>8.2448763343700602</v>
      </c>
      <c r="I25" s="6"/>
      <c r="J25" s="7">
        <v>20</v>
      </c>
      <c r="K25" s="7">
        <v>22</v>
      </c>
      <c r="L25">
        <v>22</v>
      </c>
      <c r="M25">
        <v>22</v>
      </c>
      <c r="N25">
        <v>21</v>
      </c>
      <c r="O25" s="18">
        <v>22</v>
      </c>
      <c r="P25">
        <v>22</v>
      </c>
      <c r="Q25">
        <v>22</v>
      </c>
      <c r="R25">
        <v>21</v>
      </c>
      <c r="S25">
        <v>21</v>
      </c>
      <c r="T25" s="18">
        <v>22</v>
      </c>
      <c r="U25" s="2">
        <v>22</v>
      </c>
      <c r="V25" s="20">
        <v>22</v>
      </c>
      <c r="W25" s="18">
        <v>22</v>
      </c>
      <c r="X25">
        <f t="shared" si="1"/>
        <v>22</v>
      </c>
      <c r="Y25">
        <f t="shared" si="2"/>
        <v>22</v>
      </c>
    </row>
    <row r="26" spans="1:25" x14ac:dyDescent="0.25">
      <c r="A26" s="46">
        <f>SummaryReportBody!$A$2</f>
        <v>2017</v>
      </c>
      <c r="B26" s="47">
        <v>12</v>
      </c>
      <c r="C26" s="46">
        <v>2</v>
      </c>
      <c r="D26" s="48">
        <f t="shared" si="0"/>
        <v>10</v>
      </c>
      <c r="E26" s="50">
        <f t="shared" si="3"/>
        <v>1.0899654233280001E-2</v>
      </c>
      <c r="F26" s="50">
        <f t="shared" si="4"/>
        <v>0.30885329901497</v>
      </c>
      <c r="G26" s="49">
        <f>Results!K26</f>
        <v>0.10899654233280001</v>
      </c>
      <c r="H26" s="49">
        <f>Results!L26</f>
        <v>3.0885329901496998</v>
      </c>
      <c r="I26" s="6"/>
      <c r="J26" s="7">
        <v>8</v>
      </c>
      <c r="K26" s="7">
        <v>8</v>
      </c>
      <c r="L26">
        <v>10</v>
      </c>
      <c r="M26">
        <v>8</v>
      </c>
      <c r="N26">
        <v>8</v>
      </c>
      <c r="O26" s="18">
        <v>10</v>
      </c>
      <c r="P26">
        <v>10</v>
      </c>
      <c r="Q26">
        <v>8</v>
      </c>
      <c r="R26">
        <v>9</v>
      </c>
      <c r="S26">
        <v>9</v>
      </c>
      <c r="T26" s="18">
        <v>10</v>
      </c>
      <c r="U26" s="2">
        <v>10</v>
      </c>
      <c r="V26" s="20">
        <v>10</v>
      </c>
      <c r="W26" s="18">
        <v>10</v>
      </c>
      <c r="X26">
        <f t="shared" si="1"/>
        <v>10</v>
      </c>
      <c r="Y26">
        <f t="shared" si="2"/>
        <v>10</v>
      </c>
    </row>
    <row r="27" spans="1:25" x14ac:dyDescent="0.25">
      <c r="A27" s="46">
        <f>SummaryReportBody!$A$2</f>
        <v>2017</v>
      </c>
      <c r="B27" s="47">
        <v>12</v>
      </c>
      <c r="C27" s="46">
        <v>5</v>
      </c>
      <c r="D27" s="48">
        <f t="shared" si="0"/>
        <v>21</v>
      </c>
      <c r="E27" s="50">
        <f t="shared" si="3"/>
        <v>1.4441380472310002E-2</v>
      </c>
      <c r="F27" s="50">
        <f t="shared" si="4"/>
        <v>0.40357711450589001</v>
      </c>
      <c r="G27" s="49">
        <f>Results!K27</f>
        <v>0.30326898991851003</v>
      </c>
      <c r="H27" s="49">
        <f>Results!L27</f>
        <v>8.4751194046236904</v>
      </c>
      <c r="I27" s="6"/>
      <c r="J27" s="7">
        <v>23</v>
      </c>
      <c r="K27" s="7">
        <v>23</v>
      </c>
      <c r="L27">
        <v>21</v>
      </c>
      <c r="M27">
        <v>23</v>
      </c>
      <c r="N27">
        <v>23</v>
      </c>
      <c r="O27" s="18">
        <v>21</v>
      </c>
      <c r="P27">
        <v>21</v>
      </c>
      <c r="Q27">
        <v>23</v>
      </c>
      <c r="R27">
        <v>22</v>
      </c>
      <c r="S27">
        <v>22</v>
      </c>
      <c r="T27" s="18">
        <v>21</v>
      </c>
      <c r="U27" s="2">
        <v>21</v>
      </c>
      <c r="V27" s="20">
        <v>21</v>
      </c>
      <c r="W27" s="18">
        <v>21</v>
      </c>
      <c r="X27">
        <f t="shared" si="1"/>
        <v>21</v>
      </c>
      <c r="Y27">
        <f t="shared" si="2"/>
        <v>21</v>
      </c>
    </row>
    <row r="28" spans="1:25" x14ac:dyDescent="0.25">
      <c r="A28" s="67" t="s">
        <v>85</v>
      </c>
      <c r="B28" s="68"/>
      <c r="C28" s="68"/>
      <c r="D28" s="68"/>
      <c r="E28" s="68"/>
      <c r="F28" s="69"/>
      <c r="G28" s="49">
        <f>SUM(G4:G27)</f>
        <v>4.5984646925406709</v>
      </c>
      <c r="H28" s="49">
        <f>SUM(H4:H27)</f>
        <v>128.98121379541357</v>
      </c>
      <c r="I28" s="6"/>
      <c r="J28" s="7"/>
      <c r="K28" s="7"/>
      <c r="U28" s="2"/>
    </row>
    <row r="29" spans="1:25" x14ac:dyDescent="0.25">
      <c r="A29" s="54"/>
      <c r="B29" s="55"/>
      <c r="C29" s="54"/>
      <c r="D29" s="56"/>
      <c r="E29" s="57"/>
      <c r="F29" s="57"/>
      <c r="G29" s="58"/>
      <c r="H29" s="58"/>
      <c r="I29" s="6"/>
      <c r="J29" s="7"/>
      <c r="K29" s="7"/>
      <c r="U29" s="2"/>
    </row>
    <row r="30" spans="1:25" x14ac:dyDescent="0.25">
      <c r="A30" s="2" t="s">
        <v>30</v>
      </c>
      <c r="B30" s="3"/>
      <c r="C30" s="2"/>
      <c r="D30" s="25"/>
      <c r="E30" s="23" t="s">
        <v>3</v>
      </c>
      <c r="F30" s="23" t="s">
        <v>53</v>
      </c>
      <c r="G30" s="31" t="s">
        <v>54</v>
      </c>
      <c r="H30" s="31" t="s">
        <v>55</v>
      </c>
      <c r="I30" s="6"/>
      <c r="J30" s="7"/>
      <c r="K30" s="7"/>
      <c r="U30" s="2"/>
    </row>
    <row r="31" spans="1:25" ht="52.9" customHeight="1" x14ac:dyDescent="0.25">
      <c r="A31" s="8" t="s">
        <v>34</v>
      </c>
      <c r="B31" s="65" t="s">
        <v>35</v>
      </c>
      <c r="C31" s="66"/>
      <c r="D31" s="24">
        <f>SUM(D4:D27)</f>
        <v>365</v>
      </c>
      <c r="E31" s="33"/>
      <c r="F31" s="33"/>
      <c r="G31" s="43">
        <f>SUM(G4:G27)</f>
        <v>4.5984646925406709</v>
      </c>
      <c r="H31" s="43">
        <f>SUM(H4:H27)</f>
        <v>128.98121379541357</v>
      </c>
      <c r="I31" s="9"/>
      <c r="J31" s="17">
        <f>SUM(J4:J27)</f>
        <v>366</v>
      </c>
      <c r="K31" s="17">
        <f t="shared" ref="K31:Y31" si="5">SUM(K4:K27)</f>
        <v>365</v>
      </c>
      <c r="L31" s="17">
        <f t="shared" si="5"/>
        <v>366</v>
      </c>
      <c r="M31" s="17">
        <f t="shared" si="5"/>
        <v>366</v>
      </c>
      <c r="N31" s="17">
        <f t="shared" si="5"/>
        <v>365</v>
      </c>
      <c r="O31" s="19">
        <f t="shared" si="5"/>
        <v>365</v>
      </c>
      <c r="P31" s="17">
        <f t="shared" si="5"/>
        <v>365</v>
      </c>
      <c r="Q31" s="17">
        <f t="shared" si="5"/>
        <v>365</v>
      </c>
      <c r="R31" s="17">
        <f t="shared" si="5"/>
        <v>366</v>
      </c>
      <c r="S31" s="17">
        <f t="shared" si="5"/>
        <v>365</v>
      </c>
      <c r="T31" s="19">
        <f t="shared" si="5"/>
        <v>365</v>
      </c>
      <c r="U31" s="17">
        <f t="shared" si="5"/>
        <v>365</v>
      </c>
      <c r="V31" s="21">
        <f t="shared" si="5"/>
        <v>366</v>
      </c>
      <c r="W31" s="19">
        <f t="shared" si="5"/>
        <v>365</v>
      </c>
      <c r="X31" s="17">
        <f t="shared" si="5"/>
        <v>365</v>
      </c>
      <c r="Y31" s="17">
        <f t="shared" si="5"/>
        <v>365</v>
      </c>
    </row>
    <row r="32" spans="1:25" ht="37.15" customHeight="1" x14ac:dyDescent="0.25">
      <c r="A32" s="8" t="s">
        <v>39</v>
      </c>
      <c r="B32" s="65" t="s">
        <v>41</v>
      </c>
      <c r="C32" s="66"/>
      <c r="D32" s="29"/>
      <c r="E32" s="42">
        <f>MIN(E5,E7,E9,E11,E13,E15,E17,E19,E21,E23,E25,E27)</f>
        <v>1.2355807473789998E-2</v>
      </c>
      <c r="F32" s="42">
        <f>MIN(F5,F7,F9,F11,F13,F15,F17,F19,F21,F23,F25,F27)</f>
        <v>0.34376790744790997</v>
      </c>
      <c r="G32" s="37"/>
      <c r="H32" s="37"/>
      <c r="I32" s="14"/>
    </row>
    <row r="33" spans="1:9" ht="60" x14ac:dyDescent="0.25">
      <c r="A33" s="8" t="s">
        <v>39</v>
      </c>
      <c r="B33" s="65" t="s">
        <v>42</v>
      </c>
      <c r="C33" s="66"/>
      <c r="D33" s="29"/>
      <c r="E33" s="42">
        <f>MAX(E5,E7,E9,E11,E13,E15,E17,E19,E21,E23,E25,E27)</f>
        <v>1.4441380472310002E-2</v>
      </c>
      <c r="F33" s="42">
        <f>MAX(F5,F7,F9,F11,F13,F15,F17,F19,F21,F23,F25,F27)</f>
        <v>0.40357711450589001</v>
      </c>
      <c r="G33" s="37"/>
      <c r="H33" s="37"/>
      <c r="I33" s="14"/>
    </row>
    <row r="34" spans="1:9" ht="70.900000000000006" customHeight="1" x14ac:dyDescent="0.25">
      <c r="A34" s="8" t="s">
        <v>39</v>
      </c>
      <c r="B34" s="65" t="s">
        <v>86</v>
      </c>
      <c r="C34" s="66"/>
      <c r="D34" s="29"/>
      <c r="E34" s="42">
        <f>MAX(E4:E27)</f>
        <v>1.4441380472310002E-2</v>
      </c>
      <c r="F34" s="42">
        <f>MAX(F4:F27)</f>
        <v>0.40357711450589001</v>
      </c>
    </row>
    <row r="35" spans="1:9" x14ac:dyDescent="0.25">
      <c r="A35" s="15"/>
      <c r="B35" s="32"/>
    </row>
  </sheetData>
  <mergeCells count="11">
    <mergeCell ref="B32:C32"/>
    <mergeCell ref="B33:C33"/>
    <mergeCell ref="A28:F28"/>
    <mergeCell ref="B34:C34"/>
    <mergeCell ref="B31:C31"/>
    <mergeCell ref="G3:H3"/>
    <mergeCell ref="A2:A3"/>
    <mergeCell ref="B2:B3"/>
    <mergeCell ref="C2:C3"/>
    <mergeCell ref="D2:D3"/>
    <mergeCell ref="E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7"/>
  <sheetViews>
    <sheetView topLeftCell="E16" workbookViewId="0">
      <selection activeCell="H3" sqref="H3"/>
    </sheetView>
  </sheetViews>
  <sheetFormatPr defaultRowHeight="15" x14ac:dyDescent="0.25"/>
  <cols>
    <col min="10" max="10" width="20.7109375" customWidth="1"/>
    <col min="18" max="18" width="21.7109375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60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K1" t="s">
        <v>61</v>
      </c>
      <c r="L1" t="s">
        <v>62</v>
      </c>
      <c r="M1" t="s">
        <v>63</v>
      </c>
      <c r="N1" t="s">
        <v>64</v>
      </c>
      <c r="O1" t="s">
        <v>65</v>
      </c>
      <c r="P1" t="s">
        <v>66</v>
      </c>
      <c r="R1" t="s">
        <v>67</v>
      </c>
      <c r="S1" t="s">
        <v>61</v>
      </c>
      <c r="T1" t="s">
        <v>62</v>
      </c>
      <c r="U1" t="s">
        <v>63</v>
      </c>
      <c r="V1" t="s">
        <v>64</v>
      </c>
      <c r="W1" t="s">
        <v>65</v>
      </c>
    </row>
    <row r="2" spans="1:23" x14ac:dyDescent="0.25">
      <c r="A2">
        <v>2024</v>
      </c>
      <c r="B2">
        <v>1</v>
      </c>
      <c r="C2">
        <v>2</v>
      </c>
      <c r="D2">
        <v>1</v>
      </c>
      <c r="E2">
        <v>4507</v>
      </c>
      <c r="F2">
        <v>72</v>
      </c>
      <c r="G2">
        <v>14</v>
      </c>
      <c r="H2">
        <v>4</v>
      </c>
      <c r="I2">
        <v>1174</v>
      </c>
      <c r="J2" t="s">
        <v>68</v>
      </c>
      <c r="K2">
        <f>SUM(E2:E25)</f>
        <v>144405</v>
      </c>
      <c r="L2">
        <f t="shared" ref="L2:O2" si="0">SUM(F2:F25)</f>
        <v>3630</v>
      </c>
      <c r="M2">
        <f t="shared" si="0"/>
        <v>839</v>
      </c>
      <c r="N2">
        <f t="shared" si="0"/>
        <v>288</v>
      </c>
      <c r="O2">
        <f t="shared" si="0"/>
        <v>47599</v>
      </c>
      <c r="P2">
        <v>8</v>
      </c>
      <c r="R2" t="s">
        <v>71</v>
      </c>
      <c r="S2" s="52">
        <f>K2*$P$2</f>
        <v>1155240</v>
      </c>
      <c r="T2">
        <f t="shared" ref="T2:W2" si="1">L2*$P$2</f>
        <v>29040</v>
      </c>
      <c r="U2">
        <f t="shared" si="1"/>
        <v>6712</v>
      </c>
      <c r="V2">
        <f t="shared" si="1"/>
        <v>2304</v>
      </c>
      <c r="W2">
        <f t="shared" si="1"/>
        <v>380792</v>
      </c>
    </row>
    <row r="3" spans="1:23" x14ac:dyDescent="0.25">
      <c r="A3">
        <v>2024</v>
      </c>
      <c r="B3">
        <v>1</v>
      </c>
      <c r="C3">
        <v>2</v>
      </c>
      <c r="D3">
        <v>2</v>
      </c>
      <c r="E3">
        <v>4005</v>
      </c>
      <c r="F3">
        <v>58</v>
      </c>
      <c r="G3">
        <v>10</v>
      </c>
      <c r="H3">
        <v>3</v>
      </c>
      <c r="I3">
        <v>991</v>
      </c>
      <c r="R3" t="s">
        <v>72</v>
      </c>
    </row>
    <row r="4" spans="1:23" x14ac:dyDescent="0.25">
      <c r="A4">
        <v>2024</v>
      </c>
      <c r="B4">
        <v>1</v>
      </c>
      <c r="C4">
        <v>2</v>
      </c>
      <c r="D4">
        <v>3</v>
      </c>
      <c r="E4">
        <v>3630</v>
      </c>
      <c r="F4">
        <v>50</v>
      </c>
      <c r="G4">
        <v>8</v>
      </c>
      <c r="H4">
        <v>2</v>
      </c>
      <c r="I4">
        <v>891</v>
      </c>
      <c r="R4" s="51" t="s">
        <v>79</v>
      </c>
    </row>
    <row r="5" spans="1:23" x14ac:dyDescent="0.25">
      <c r="A5">
        <v>2024</v>
      </c>
      <c r="B5">
        <v>1</v>
      </c>
      <c r="C5">
        <v>2</v>
      </c>
      <c r="D5">
        <v>4</v>
      </c>
      <c r="E5">
        <v>3311</v>
      </c>
      <c r="F5">
        <v>45</v>
      </c>
      <c r="G5">
        <v>8</v>
      </c>
      <c r="H5">
        <v>2</v>
      </c>
      <c r="I5">
        <v>810</v>
      </c>
      <c r="R5" s="52" t="str">
        <f>"="&amp;K2&amp;"x"&amp;P2</f>
        <v>=144405x8</v>
      </c>
    </row>
    <row r="6" spans="1:23" x14ac:dyDescent="0.25">
      <c r="A6">
        <v>2024</v>
      </c>
      <c r="B6">
        <v>1</v>
      </c>
      <c r="C6">
        <v>2</v>
      </c>
      <c r="D6">
        <v>5</v>
      </c>
      <c r="E6">
        <v>3142</v>
      </c>
      <c r="F6">
        <v>48</v>
      </c>
      <c r="G6">
        <v>17</v>
      </c>
      <c r="H6">
        <v>3</v>
      </c>
      <c r="I6">
        <v>897</v>
      </c>
    </row>
    <row r="7" spans="1:23" x14ac:dyDescent="0.25">
      <c r="A7">
        <v>2024</v>
      </c>
      <c r="B7">
        <v>1</v>
      </c>
      <c r="C7">
        <v>2</v>
      </c>
      <c r="D7">
        <v>6</v>
      </c>
      <c r="E7">
        <v>3448</v>
      </c>
      <c r="F7">
        <v>72</v>
      </c>
      <c r="G7">
        <v>12</v>
      </c>
      <c r="H7">
        <v>4</v>
      </c>
      <c r="I7">
        <v>830</v>
      </c>
    </row>
    <row r="8" spans="1:23" x14ac:dyDescent="0.25">
      <c r="A8">
        <v>2024</v>
      </c>
      <c r="B8">
        <v>1</v>
      </c>
      <c r="C8">
        <v>2</v>
      </c>
      <c r="D8">
        <v>7</v>
      </c>
      <c r="E8">
        <v>3925</v>
      </c>
      <c r="F8">
        <v>99</v>
      </c>
      <c r="G8">
        <v>15</v>
      </c>
      <c r="H8">
        <v>6</v>
      </c>
      <c r="I8">
        <v>1134</v>
      </c>
    </row>
    <row r="9" spans="1:23" x14ac:dyDescent="0.25">
      <c r="A9">
        <v>2024</v>
      </c>
      <c r="B9">
        <v>1</v>
      </c>
      <c r="C9">
        <v>2</v>
      </c>
      <c r="D9">
        <v>8</v>
      </c>
      <c r="E9">
        <v>4248</v>
      </c>
      <c r="F9">
        <v>107</v>
      </c>
      <c r="G9">
        <v>34</v>
      </c>
      <c r="H9">
        <v>10</v>
      </c>
      <c r="I9">
        <v>1507</v>
      </c>
    </row>
    <row r="10" spans="1:23" x14ac:dyDescent="0.25">
      <c r="A10">
        <v>2024</v>
      </c>
      <c r="B10">
        <v>1</v>
      </c>
      <c r="C10">
        <v>2</v>
      </c>
      <c r="D10">
        <v>9</v>
      </c>
      <c r="E10">
        <v>5206</v>
      </c>
      <c r="F10">
        <v>141</v>
      </c>
      <c r="G10">
        <v>46</v>
      </c>
      <c r="H10">
        <v>13</v>
      </c>
      <c r="I10">
        <v>1962</v>
      </c>
    </row>
    <row r="11" spans="1:23" x14ac:dyDescent="0.25">
      <c r="A11">
        <v>2024</v>
      </c>
      <c r="B11">
        <v>1</v>
      </c>
      <c r="C11">
        <v>2</v>
      </c>
      <c r="D11">
        <v>10</v>
      </c>
      <c r="E11">
        <v>6364</v>
      </c>
      <c r="F11">
        <v>190</v>
      </c>
      <c r="G11">
        <v>44</v>
      </c>
      <c r="H11">
        <v>16</v>
      </c>
      <c r="I11">
        <v>2487</v>
      </c>
    </row>
    <row r="12" spans="1:23" x14ac:dyDescent="0.25">
      <c r="A12">
        <v>2024</v>
      </c>
      <c r="B12">
        <v>1</v>
      </c>
      <c r="C12">
        <v>2</v>
      </c>
      <c r="D12">
        <v>11</v>
      </c>
      <c r="E12">
        <v>6962</v>
      </c>
      <c r="F12">
        <v>208</v>
      </c>
      <c r="G12">
        <v>47</v>
      </c>
      <c r="H12">
        <v>18</v>
      </c>
      <c r="I12">
        <v>2486</v>
      </c>
    </row>
    <row r="13" spans="1:23" x14ac:dyDescent="0.25">
      <c r="A13">
        <v>2024</v>
      </c>
      <c r="B13">
        <v>1</v>
      </c>
      <c r="C13">
        <v>2</v>
      </c>
      <c r="D13">
        <v>12</v>
      </c>
      <c r="E13">
        <v>7994</v>
      </c>
      <c r="F13">
        <v>267</v>
      </c>
      <c r="G13">
        <v>62</v>
      </c>
      <c r="H13">
        <v>19</v>
      </c>
      <c r="I13">
        <v>2714</v>
      </c>
    </row>
    <row r="14" spans="1:23" x14ac:dyDescent="0.25">
      <c r="A14">
        <v>2024</v>
      </c>
      <c r="B14">
        <v>1</v>
      </c>
      <c r="C14">
        <v>2</v>
      </c>
      <c r="D14">
        <v>13</v>
      </c>
      <c r="E14">
        <v>8003</v>
      </c>
      <c r="F14">
        <v>244</v>
      </c>
      <c r="G14">
        <v>52</v>
      </c>
      <c r="H14">
        <v>20</v>
      </c>
      <c r="I14">
        <v>3112</v>
      </c>
    </row>
    <row r="15" spans="1:23" x14ac:dyDescent="0.25">
      <c r="A15">
        <v>2024</v>
      </c>
      <c r="B15">
        <v>1</v>
      </c>
      <c r="C15">
        <v>2</v>
      </c>
      <c r="D15">
        <v>14</v>
      </c>
      <c r="E15">
        <v>7803</v>
      </c>
      <c r="F15">
        <v>220</v>
      </c>
      <c r="G15">
        <v>73</v>
      </c>
      <c r="H15">
        <v>23</v>
      </c>
      <c r="I15">
        <v>3171</v>
      </c>
    </row>
    <row r="16" spans="1:23" x14ac:dyDescent="0.25">
      <c r="A16">
        <v>2024</v>
      </c>
      <c r="B16">
        <v>1</v>
      </c>
      <c r="C16">
        <v>2</v>
      </c>
      <c r="D16">
        <v>15</v>
      </c>
      <c r="E16">
        <v>8076</v>
      </c>
      <c r="F16">
        <v>238</v>
      </c>
      <c r="G16">
        <v>48</v>
      </c>
      <c r="H16">
        <v>20</v>
      </c>
      <c r="I16">
        <v>2727</v>
      </c>
    </row>
    <row r="17" spans="1:23" x14ac:dyDescent="0.25">
      <c r="A17">
        <v>2024</v>
      </c>
      <c r="B17">
        <v>1</v>
      </c>
      <c r="C17">
        <v>2</v>
      </c>
      <c r="D17">
        <v>16</v>
      </c>
      <c r="E17">
        <v>8104</v>
      </c>
      <c r="F17">
        <v>232</v>
      </c>
      <c r="G17">
        <v>69</v>
      </c>
      <c r="H17">
        <v>22</v>
      </c>
      <c r="I17">
        <v>2920</v>
      </c>
    </row>
    <row r="18" spans="1:23" x14ac:dyDescent="0.25">
      <c r="A18">
        <v>2024</v>
      </c>
      <c r="B18">
        <v>1</v>
      </c>
      <c r="C18">
        <v>2</v>
      </c>
      <c r="D18">
        <v>17</v>
      </c>
      <c r="E18">
        <v>8339</v>
      </c>
      <c r="F18">
        <v>224</v>
      </c>
      <c r="G18">
        <v>73</v>
      </c>
      <c r="H18">
        <v>23</v>
      </c>
      <c r="I18">
        <v>3254</v>
      </c>
    </row>
    <row r="19" spans="1:23" x14ac:dyDescent="0.25">
      <c r="A19">
        <v>2024</v>
      </c>
      <c r="B19">
        <v>1</v>
      </c>
      <c r="C19">
        <v>2</v>
      </c>
      <c r="D19">
        <v>18</v>
      </c>
      <c r="E19">
        <v>8541</v>
      </c>
      <c r="F19">
        <v>237</v>
      </c>
      <c r="G19">
        <v>40</v>
      </c>
      <c r="H19">
        <v>18</v>
      </c>
      <c r="I19">
        <v>2915</v>
      </c>
    </row>
    <row r="20" spans="1:23" x14ac:dyDescent="0.25">
      <c r="A20">
        <v>2024</v>
      </c>
      <c r="B20">
        <v>1</v>
      </c>
      <c r="C20">
        <v>2</v>
      </c>
      <c r="D20">
        <v>19</v>
      </c>
      <c r="E20">
        <v>8143</v>
      </c>
      <c r="F20">
        <v>213</v>
      </c>
      <c r="G20">
        <v>31</v>
      </c>
      <c r="H20">
        <v>15</v>
      </c>
      <c r="I20">
        <v>2826</v>
      </c>
    </row>
    <row r="21" spans="1:23" x14ac:dyDescent="0.25">
      <c r="A21">
        <v>2024</v>
      </c>
      <c r="B21">
        <v>1</v>
      </c>
      <c r="C21">
        <v>2</v>
      </c>
      <c r="D21">
        <v>20</v>
      </c>
      <c r="E21">
        <v>7010</v>
      </c>
      <c r="F21">
        <v>165</v>
      </c>
      <c r="G21">
        <v>39</v>
      </c>
      <c r="H21">
        <v>14</v>
      </c>
      <c r="I21">
        <v>2217</v>
      </c>
    </row>
    <row r="22" spans="1:23" x14ac:dyDescent="0.25">
      <c r="A22">
        <v>2024</v>
      </c>
      <c r="B22">
        <v>1</v>
      </c>
      <c r="C22">
        <v>2</v>
      </c>
      <c r="D22">
        <v>21</v>
      </c>
      <c r="E22">
        <v>6651</v>
      </c>
      <c r="F22">
        <v>149</v>
      </c>
      <c r="G22">
        <v>36</v>
      </c>
      <c r="H22">
        <v>12</v>
      </c>
      <c r="I22">
        <v>2023</v>
      </c>
    </row>
    <row r="23" spans="1:23" x14ac:dyDescent="0.25">
      <c r="A23">
        <v>2024</v>
      </c>
      <c r="B23">
        <v>1</v>
      </c>
      <c r="C23">
        <v>2</v>
      </c>
      <c r="D23">
        <v>22</v>
      </c>
      <c r="E23">
        <v>6182</v>
      </c>
      <c r="F23">
        <v>132</v>
      </c>
      <c r="G23">
        <v>26</v>
      </c>
      <c r="H23">
        <v>9</v>
      </c>
      <c r="I23">
        <v>1707</v>
      </c>
    </row>
    <row r="24" spans="1:23" x14ac:dyDescent="0.25">
      <c r="A24">
        <v>2024</v>
      </c>
      <c r="B24">
        <v>1</v>
      </c>
      <c r="C24">
        <v>2</v>
      </c>
      <c r="D24">
        <v>23</v>
      </c>
      <c r="E24">
        <v>5742</v>
      </c>
      <c r="F24">
        <v>123</v>
      </c>
      <c r="G24">
        <v>20</v>
      </c>
      <c r="H24">
        <v>7</v>
      </c>
      <c r="I24">
        <v>1474</v>
      </c>
    </row>
    <row r="25" spans="1:23" x14ac:dyDescent="0.25">
      <c r="A25">
        <v>2024</v>
      </c>
      <c r="B25">
        <v>1</v>
      </c>
      <c r="C25">
        <v>2</v>
      </c>
      <c r="D25">
        <v>24</v>
      </c>
      <c r="E25">
        <v>5069</v>
      </c>
      <c r="F25">
        <v>96</v>
      </c>
      <c r="G25">
        <v>15</v>
      </c>
      <c r="H25">
        <v>5</v>
      </c>
      <c r="I25">
        <v>1370</v>
      </c>
    </row>
    <row r="26" spans="1:23" x14ac:dyDescent="0.25">
      <c r="A26">
        <v>2024</v>
      </c>
      <c r="B26">
        <v>1</v>
      </c>
      <c r="C26">
        <v>5</v>
      </c>
      <c r="D26">
        <v>1</v>
      </c>
      <c r="E26">
        <v>4726</v>
      </c>
      <c r="F26">
        <v>68</v>
      </c>
      <c r="G26">
        <v>7</v>
      </c>
      <c r="H26">
        <v>3</v>
      </c>
      <c r="I26">
        <v>1069</v>
      </c>
      <c r="J26" t="s">
        <v>69</v>
      </c>
      <c r="K26">
        <f>SUM(E26:E49)</f>
        <v>174276</v>
      </c>
      <c r="L26">
        <f t="shared" ref="L26" si="2">SUM(F26:F49)</f>
        <v>4490</v>
      </c>
      <c r="M26">
        <f t="shared" ref="M26" si="3">SUM(G26:G49)</f>
        <v>922</v>
      </c>
      <c r="N26">
        <f t="shared" ref="N26" si="4">SUM(H26:H49)</f>
        <v>343</v>
      </c>
      <c r="O26">
        <f t="shared" ref="O26" si="5">SUM(I26:I49)</f>
        <v>54952</v>
      </c>
      <c r="P26">
        <v>23</v>
      </c>
      <c r="R26" t="s">
        <v>70</v>
      </c>
      <c r="S26" s="18">
        <f>K26*$P$26</f>
        <v>4008348</v>
      </c>
      <c r="T26">
        <f t="shared" ref="T26:W26" si="6">L26*$P$26</f>
        <v>103270</v>
      </c>
      <c r="U26">
        <f t="shared" si="6"/>
        <v>21206</v>
      </c>
      <c r="V26">
        <f t="shared" si="6"/>
        <v>7889</v>
      </c>
      <c r="W26">
        <f t="shared" si="6"/>
        <v>1263896</v>
      </c>
    </row>
    <row r="27" spans="1:23" x14ac:dyDescent="0.25">
      <c r="A27">
        <v>2024</v>
      </c>
      <c r="B27">
        <v>1</v>
      </c>
      <c r="C27">
        <v>5</v>
      </c>
      <c r="D27">
        <v>2</v>
      </c>
      <c r="E27">
        <v>4475</v>
      </c>
      <c r="F27">
        <v>64</v>
      </c>
      <c r="G27">
        <v>9</v>
      </c>
      <c r="H27">
        <v>3</v>
      </c>
      <c r="I27">
        <v>1009</v>
      </c>
      <c r="R27" t="s">
        <v>72</v>
      </c>
    </row>
    <row r="28" spans="1:23" x14ac:dyDescent="0.25">
      <c r="A28">
        <v>2024</v>
      </c>
      <c r="B28">
        <v>1</v>
      </c>
      <c r="C28">
        <v>5</v>
      </c>
      <c r="D28">
        <v>3</v>
      </c>
      <c r="E28">
        <v>4201</v>
      </c>
      <c r="F28">
        <v>60</v>
      </c>
      <c r="G28">
        <v>7</v>
      </c>
      <c r="H28">
        <v>2</v>
      </c>
      <c r="I28">
        <v>917</v>
      </c>
      <c r="R28" s="53" t="s">
        <v>78</v>
      </c>
    </row>
    <row r="29" spans="1:23" x14ac:dyDescent="0.25">
      <c r="A29">
        <v>2024</v>
      </c>
      <c r="B29">
        <v>1</v>
      </c>
      <c r="C29">
        <v>5</v>
      </c>
      <c r="D29">
        <v>4</v>
      </c>
      <c r="E29">
        <v>3973</v>
      </c>
      <c r="F29">
        <v>58</v>
      </c>
      <c r="G29">
        <v>8</v>
      </c>
      <c r="H29">
        <v>3</v>
      </c>
      <c r="I29">
        <v>904</v>
      </c>
      <c r="R29" s="18" t="str">
        <f>"="&amp;K26&amp;"x"&amp;P26</f>
        <v>=174276x23</v>
      </c>
    </row>
    <row r="30" spans="1:23" x14ac:dyDescent="0.25">
      <c r="A30">
        <v>2024</v>
      </c>
      <c r="B30">
        <v>1</v>
      </c>
      <c r="C30">
        <v>5</v>
      </c>
      <c r="D30">
        <v>5</v>
      </c>
      <c r="E30">
        <v>4184</v>
      </c>
      <c r="F30">
        <v>81</v>
      </c>
      <c r="G30">
        <v>12</v>
      </c>
      <c r="H30">
        <v>4</v>
      </c>
      <c r="I30">
        <v>998</v>
      </c>
    </row>
    <row r="31" spans="1:23" x14ac:dyDescent="0.25">
      <c r="A31">
        <v>2024</v>
      </c>
      <c r="B31">
        <v>1</v>
      </c>
      <c r="C31">
        <v>5</v>
      </c>
      <c r="D31">
        <v>6</v>
      </c>
      <c r="E31">
        <v>5738</v>
      </c>
      <c r="F31">
        <v>153</v>
      </c>
      <c r="G31">
        <v>33</v>
      </c>
      <c r="H31">
        <v>10</v>
      </c>
      <c r="I31">
        <v>1441</v>
      </c>
    </row>
    <row r="32" spans="1:23" x14ac:dyDescent="0.25">
      <c r="A32">
        <v>2024</v>
      </c>
      <c r="B32">
        <v>1</v>
      </c>
      <c r="C32">
        <v>5</v>
      </c>
      <c r="D32">
        <v>7</v>
      </c>
      <c r="E32">
        <v>7549</v>
      </c>
      <c r="F32">
        <v>215</v>
      </c>
      <c r="G32">
        <v>40</v>
      </c>
      <c r="H32">
        <v>16</v>
      </c>
      <c r="I32">
        <v>2583</v>
      </c>
    </row>
    <row r="33" spans="1:9" x14ac:dyDescent="0.25">
      <c r="A33">
        <v>2024</v>
      </c>
      <c r="B33">
        <v>1</v>
      </c>
      <c r="C33">
        <v>5</v>
      </c>
      <c r="D33">
        <v>8</v>
      </c>
      <c r="E33">
        <v>8942</v>
      </c>
      <c r="F33">
        <v>272</v>
      </c>
      <c r="G33">
        <v>48</v>
      </c>
      <c r="H33">
        <v>21</v>
      </c>
      <c r="I33">
        <v>3316</v>
      </c>
    </row>
    <row r="34" spans="1:9" x14ac:dyDescent="0.25">
      <c r="A34">
        <v>2024</v>
      </c>
      <c r="B34">
        <v>1</v>
      </c>
      <c r="C34">
        <v>5</v>
      </c>
      <c r="D34">
        <v>9</v>
      </c>
      <c r="E34">
        <v>8300</v>
      </c>
      <c r="F34">
        <v>246</v>
      </c>
      <c r="G34">
        <v>54</v>
      </c>
      <c r="H34">
        <v>20</v>
      </c>
      <c r="I34">
        <v>3173</v>
      </c>
    </row>
    <row r="35" spans="1:9" x14ac:dyDescent="0.25">
      <c r="A35">
        <v>2024</v>
      </c>
      <c r="B35">
        <v>1</v>
      </c>
      <c r="C35">
        <v>5</v>
      </c>
      <c r="D35">
        <v>10</v>
      </c>
      <c r="E35">
        <v>7607</v>
      </c>
      <c r="F35">
        <v>229</v>
      </c>
      <c r="G35">
        <v>46</v>
      </c>
      <c r="H35">
        <v>18</v>
      </c>
      <c r="I35">
        <v>2492</v>
      </c>
    </row>
    <row r="36" spans="1:9" x14ac:dyDescent="0.25">
      <c r="A36">
        <v>2024</v>
      </c>
      <c r="B36">
        <v>1</v>
      </c>
      <c r="C36">
        <v>5</v>
      </c>
      <c r="D36">
        <v>11</v>
      </c>
      <c r="E36">
        <v>7570</v>
      </c>
      <c r="F36">
        <v>229</v>
      </c>
      <c r="G36">
        <v>48</v>
      </c>
      <c r="H36">
        <v>18</v>
      </c>
      <c r="I36">
        <v>2474</v>
      </c>
    </row>
    <row r="37" spans="1:9" x14ac:dyDescent="0.25">
      <c r="A37">
        <v>2024</v>
      </c>
      <c r="B37">
        <v>1</v>
      </c>
      <c r="C37">
        <v>5</v>
      </c>
      <c r="D37">
        <v>12</v>
      </c>
      <c r="E37">
        <v>7721</v>
      </c>
      <c r="F37">
        <v>227</v>
      </c>
      <c r="G37">
        <v>55</v>
      </c>
      <c r="H37">
        <v>19</v>
      </c>
      <c r="I37">
        <v>2749</v>
      </c>
    </row>
    <row r="38" spans="1:9" x14ac:dyDescent="0.25">
      <c r="A38">
        <v>2024</v>
      </c>
      <c r="B38">
        <v>1</v>
      </c>
      <c r="C38">
        <v>5</v>
      </c>
      <c r="D38">
        <v>13</v>
      </c>
      <c r="E38">
        <v>7795</v>
      </c>
      <c r="F38">
        <v>226</v>
      </c>
      <c r="G38">
        <v>53</v>
      </c>
      <c r="H38">
        <v>20</v>
      </c>
      <c r="I38">
        <v>2735</v>
      </c>
    </row>
    <row r="39" spans="1:9" x14ac:dyDescent="0.25">
      <c r="A39">
        <v>2024</v>
      </c>
      <c r="B39">
        <v>1</v>
      </c>
      <c r="C39">
        <v>5</v>
      </c>
      <c r="D39">
        <v>14</v>
      </c>
      <c r="E39">
        <v>8137</v>
      </c>
      <c r="F39">
        <v>240</v>
      </c>
      <c r="G39">
        <v>49</v>
      </c>
      <c r="H39">
        <v>20</v>
      </c>
      <c r="I39">
        <v>2754</v>
      </c>
    </row>
    <row r="40" spans="1:9" x14ac:dyDescent="0.25">
      <c r="A40">
        <v>2024</v>
      </c>
      <c r="B40">
        <v>1</v>
      </c>
      <c r="C40">
        <v>5</v>
      </c>
      <c r="D40">
        <v>15</v>
      </c>
      <c r="E40">
        <v>8660</v>
      </c>
      <c r="F40">
        <v>255</v>
      </c>
      <c r="G40">
        <v>52</v>
      </c>
      <c r="H40">
        <v>22</v>
      </c>
      <c r="I40">
        <v>2803</v>
      </c>
    </row>
    <row r="41" spans="1:9" x14ac:dyDescent="0.25">
      <c r="A41">
        <v>2024</v>
      </c>
      <c r="B41">
        <v>1</v>
      </c>
      <c r="C41">
        <v>5</v>
      </c>
      <c r="D41">
        <v>16</v>
      </c>
      <c r="E41">
        <v>9737</v>
      </c>
      <c r="F41">
        <v>286</v>
      </c>
      <c r="G41">
        <v>72</v>
      </c>
      <c r="H41">
        <v>25</v>
      </c>
      <c r="I41">
        <v>3393</v>
      </c>
    </row>
    <row r="42" spans="1:9" x14ac:dyDescent="0.25">
      <c r="A42">
        <v>2024</v>
      </c>
      <c r="B42">
        <v>1</v>
      </c>
      <c r="C42">
        <v>5</v>
      </c>
      <c r="D42">
        <v>17</v>
      </c>
      <c r="E42">
        <v>10604</v>
      </c>
      <c r="F42">
        <v>306</v>
      </c>
      <c r="G42">
        <v>62</v>
      </c>
      <c r="H42">
        <v>26</v>
      </c>
      <c r="I42">
        <v>3458</v>
      </c>
    </row>
    <row r="43" spans="1:9" x14ac:dyDescent="0.25">
      <c r="A43">
        <v>2024</v>
      </c>
      <c r="B43">
        <v>1</v>
      </c>
      <c r="C43">
        <v>5</v>
      </c>
      <c r="D43">
        <v>18</v>
      </c>
      <c r="E43">
        <v>10804</v>
      </c>
      <c r="F43">
        <v>306</v>
      </c>
      <c r="G43">
        <v>74</v>
      </c>
      <c r="H43">
        <v>26</v>
      </c>
      <c r="I43">
        <v>3694</v>
      </c>
    </row>
    <row r="44" spans="1:9" x14ac:dyDescent="0.25">
      <c r="A44">
        <v>2024</v>
      </c>
      <c r="B44">
        <v>1</v>
      </c>
      <c r="C44">
        <v>5</v>
      </c>
      <c r="D44">
        <v>19</v>
      </c>
      <c r="E44">
        <v>9429</v>
      </c>
      <c r="F44">
        <v>248</v>
      </c>
      <c r="G44">
        <v>55</v>
      </c>
      <c r="H44">
        <v>20</v>
      </c>
      <c r="I44">
        <v>3282</v>
      </c>
    </row>
    <row r="45" spans="1:9" x14ac:dyDescent="0.25">
      <c r="A45">
        <v>2024</v>
      </c>
      <c r="B45">
        <v>1</v>
      </c>
      <c r="C45">
        <v>5</v>
      </c>
      <c r="D45">
        <v>20</v>
      </c>
      <c r="E45">
        <v>7899</v>
      </c>
      <c r="F45">
        <v>185</v>
      </c>
      <c r="G45">
        <v>46</v>
      </c>
      <c r="H45">
        <v>15</v>
      </c>
      <c r="I45">
        <v>2585</v>
      </c>
    </row>
    <row r="46" spans="1:9" x14ac:dyDescent="0.25">
      <c r="A46">
        <v>2024</v>
      </c>
      <c r="B46">
        <v>1</v>
      </c>
      <c r="C46">
        <v>5</v>
      </c>
      <c r="D46">
        <v>21</v>
      </c>
      <c r="E46">
        <v>7580</v>
      </c>
      <c r="F46">
        <v>175</v>
      </c>
      <c r="G46">
        <v>34</v>
      </c>
      <c r="H46">
        <v>11</v>
      </c>
      <c r="I46">
        <v>2304</v>
      </c>
    </row>
    <row r="47" spans="1:9" x14ac:dyDescent="0.25">
      <c r="A47">
        <v>2024</v>
      </c>
      <c r="B47">
        <v>1</v>
      </c>
      <c r="C47">
        <v>5</v>
      </c>
      <c r="D47">
        <v>22</v>
      </c>
      <c r="E47">
        <v>6980</v>
      </c>
      <c r="F47">
        <v>153</v>
      </c>
      <c r="G47">
        <v>25</v>
      </c>
      <c r="H47">
        <v>9</v>
      </c>
      <c r="I47">
        <v>1823</v>
      </c>
    </row>
    <row r="48" spans="1:9" x14ac:dyDescent="0.25">
      <c r="A48">
        <v>2024</v>
      </c>
      <c r="B48">
        <v>1</v>
      </c>
      <c r="C48">
        <v>5</v>
      </c>
      <c r="D48">
        <v>23</v>
      </c>
      <c r="E48">
        <v>6226</v>
      </c>
      <c r="F48">
        <v>118</v>
      </c>
      <c r="G48">
        <v>17</v>
      </c>
      <c r="H48">
        <v>7</v>
      </c>
      <c r="I48">
        <v>1639</v>
      </c>
    </row>
    <row r="49" spans="1:9" x14ac:dyDescent="0.25">
      <c r="A49">
        <v>2024</v>
      </c>
      <c r="B49">
        <v>1</v>
      </c>
      <c r="C49">
        <v>5</v>
      </c>
      <c r="D49">
        <v>24</v>
      </c>
      <c r="E49">
        <v>5439</v>
      </c>
      <c r="F49">
        <v>90</v>
      </c>
      <c r="G49">
        <v>16</v>
      </c>
      <c r="H49">
        <v>5</v>
      </c>
      <c r="I49">
        <v>1357</v>
      </c>
    </row>
    <row r="50" spans="1:9" x14ac:dyDescent="0.25">
      <c r="A50">
        <v>2024</v>
      </c>
      <c r="B50">
        <v>2</v>
      </c>
      <c r="C50">
        <v>2</v>
      </c>
      <c r="D50">
        <v>1</v>
      </c>
      <c r="E50">
        <v>4122</v>
      </c>
      <c r="F50">
        <v>66</v>
      </c>
      <c r="G50">
        <v>13</v>
      </c>
      <c r="H50">
        <v>4</v>
      </c>
      <c r="I50">
        <v>1106</v>
      </c>
    </row>
    <row r="51" spans="1:9" x14ac:dyDescent="0.25">
      <c r="A51">
        <v>2024</v>
      </c>
      <c r="B51">
        <v>2</v>
      </c>
      <c r="C51">
        <v>2</v>
      </c>
      <c r="D51">
        <v>2</v>
      </c>
      <c r="E51">
        <v>3638</v>
      </c>
      <c r="F51">
        <v>53</v>
      </c>
      <c r="G51">
        <v>9</v>
      </c>
      <c r="H51">
        <v>3</v>
      </c>
      <c r="I51">
        <v>938</v>
      </c>
    </row>
    <row r="52" spans="1:9" x14ac:dyDescent="0.25">
      <c r="A52">
        <v>2024</v>
      </c>
      <c r="B52">
        <v>2</v>
      </c>
      <c r="C52">
        <v>2</v>
      </c>
      <c r="D52">
        <v>3</v>
      </c>
      <c r="E52">
        <v>3292</v>
      </c>
      <c r="F52">
        <v>45</v>
      </c>
      <c r="G52">
        <v>7</v>
      </c>
      <c r="H52">
        <v>2</v>
      </c>
      <c r="I52">
        <v>839</v>
      </c>
    </row>
    <row r="53" spans="1:9" x14ac:dyDescent="0.25">
      <c r="A53">
        <v>2024</v>
      </c>
      <c r="B53">
        <v>2</v>
      </c>
      <c r="C53">
        <v>2</v>
      </c>
      <c r="D53">
        <v>4</v>
      </c>
      <c r="E53">
        <v>2997</v>
      </c>
      <c r="F53">
        <v>41</v>
      </c>
      <c r="G53">
        <v>7</v>
      </c>
      <c r="H53">
        <v>2</v>
      </c>
      <c r="I53">
        <v>762</v>
      </c>
    </row>
    <row r="54" spans="1:9" x14ac:dyDescent="0.25">
      <c r="A54">
        <v>2024</v>
      </c>
      <c r="B54">
        <v>2</v>
      </c>
      <c r="C54">
        <v>2</v>
      </c>
      <c r="D54">
        <v>5</v>
      </c>
      <c r="E54">
        <v>2851</v>
      </c>
      <c r="F54">
        <v>44</v>
      </c>
      <c r="G54">
        <v>16</v>
      </c>
      <c r="H54">
        <v>3</v>
      </c>
      <c r="I54">
        <v>840</v>
      </c>
    </row>
    <row r="55" spans="1:9" x14ac:dyDescent="0.25">
      <c r="A55">
        <v>2024</v>
      </c>
      <c r="B55">
        <v>2</v>
      </c>
      <c r="C55">
        <v>2</v>
      </c>
      <c r="D55">
        <v>6</v>
      </c>
      <c r="E55">
        <v>3136</v>
      </c>
      <c r="F55">
        <v>66</v>
      </c>
      <c r="G55">
        <v>11</v>
      </c>
      <c r="H55">
        <v>4</v>
      </c>
      <c r="I55">
        <v>780</v>
      </c>
    </row>
    <row r="56" spans="1:9" x14ac:dyDescent="0.25">
      <c r="A56">
        <v>2024</v>
      </c>
      <c r="B56">
        <v>2</v>
      </c>
      <c r="C56">
        <v>2</v>
      </c>
      <c r="D56">
        <v>7</v>
      </c>
      <c r="E56">
        <v>3582</v>
      </c>
      <c r="F56">
        <v>90</v>
      </c>
      <c r="G56">
        <v>14</v>
      </c>
      <c r="H56">
        <v>5</v>
      </c>
      <c r="I56">
        <v>1075</v>
      </c>
    </row>
    <row r="57" spans="1:9" x14ac:dyDescent="0.25">
      <c r="A57">
        <v>2024</v>
      </c>
      <c r="B57">
        <v>2</v>
      </c>
      <c r="C57">
        <v>2</v>
      </c>
      <c r="D57">
        <v>8</v>
      </c>
      <c r="E57">
        <v>3895</v>
      </c>
      <c r="F57">
        <v>98</v>
      </c>
      <c r="G57">
        <v>31</v>
      </c>
      <c r="H57">
        <v>9</v>
      </c>
      <c r="I57">
        <v>1427</v>
      </c>
    </row>
    <row r="58" spans="1:9" x14ac:dyDescent="0.25">
      <c r="A58">
        <v>2024</v>
      </c>
      <c r="B58">
        <v>2</v>
      </c>
      <c r="C58">
        <v>2</v>
      </c>
      <c r="D58">
        <v>9</v>
      </c>
      <c r="E58">
        <v>4799</v>
      </c>
      <c r="F58">
        <v>129</v>
      </c>
      <c r="G58">
        <v>42</v>
      </c>
      <c r="H58">
        <v>12</v>
      </c>
      <c r="I58">
        <v>1855</v>
      </c>
    </row>
    <row r="59" spans="1:9" x14ac:dyDescent="0.25">
      <c r="A59">
        <v>2024</v>
      </c>
      <c r="B59">
        <v>2</v>
      </c>
      <c r="C59">
        <v>2</v>
      </c>
      <c r="D59">
        <v>10</v>
      </c>
      <c r="E59">
        <v>5901</v>
      </c>
      <c r="F59">
        <v>174</v>
      </c>
      <c r="G59">
        <v>40</v>
      </c>
      <c r="H59">
        <v>14</v>
      </c>
      <c r="I59">
        <v>2360</v>
      </c>
    </row>
    <row r="60" spans="1:9" x14ac:dyDescent="0.25">
      <c r="A60">
        <v>2024</v>
      </c>
      <c r="B60">
        <v>2</v>
      </c>
      <c r="C60">
        <v>2</v>
      </c>
      <c r="D60">
        <v>11</v>
      </c>
      <c r="E60">
        <v>6443</v>
      </c>
      <c r="F60">
        <v>190</v>
      </c>
      <c r="G60">
        <v>43</v>
      </c>
      <c r="H60">
        <v>17</v>
      </c>
      <c r="I60">
        <v>2382</v>
      </c>
    </row>
    <row r="61" spans="1:9" x14ac:dyDescent="0.25">
      <c r="A61">
        <v>2024</v>
      </c>
      <c r="B61">
        <v>2</v>
      </c>
      <c r="C61">
        <v>2</v>
      </c>
      <c r="D61">
        <v>12</v>
      </c>
      <c r="E61">
        <v>7390</v>
      </c>
      <c r="F61">
        <v>243</v>
      </c>
      <c r="G61">
        <v>57</v>
      </c>
      <c r="H61">
        <v>18</v>
      </c>
      <c r="I61">
        <v>2602</v>
      </c>
    </row>
    <row r="62" spans="1:9" x14ac:dyDescent="0.25">
      <c r="A62">
        <v>2024</v>
      </c>
      <c r="B62">
        <v>2</v>
      </c>
      <c r="C62">
        <v>2</v>
      </c>
      <c r="D62">
        <v>13</v>
      </c>
      <c r="E62">
        <v>7417</v>
      </c>
      <c r="F62">
        <v>223</v>
      </c>
      <c r="G62">
        <v>49</v>
      </c>
      <c r="H62">
        <v>18</v>
      </c>
      <c r="I62">
        <v>3000</v>
      </c>
    </row>
    <row r="63" spans="1:9" x14ac:dyDescent="0.25">
      <c r="A63">
        <v>2024</v>
      </c>
      <c r="B63">
        <v>2</v>
      </c>
      <c r="C63">
        <v>2</v>
      </c>
      <c r="D63">
        <v>14</v>
      </c>
      <c r="E63">
        <v>7239</v>
      </c>
      <c r="F63">
        <v>203</v>
      </c>
      <c r="G63">
        <v>68</v>
      </c>
      <c r="H63">
        <v>21</v>
      </c>
      <c r="I63">
        <v>3046</v>
      </c>
    </row>
    <row r="64" spans="1:9" x14ac:dyDescent="0.25">
      <c r="A64">
        <v>2024</v>
      </c>
      <c r="B64">
        <v>2</v>
      </c>
      <c r="C64">
        <v>2</v>
      </c>
      <c r="D64">
        <v>15</v>
      </c>
      <c r="E64">
        <v>7455</v>
      </c>
      <c r="F64">
        <v>217</v>
      </c>
      <c r="G64">
        <v>44</v>
      </c>
      <c r="H64">
        <v>19</v>
      </c>
      <c r="I64">
        <v>2644</v>
      </c>
    </row>
    <row r="65" spans="1:9" x14ac:dyDescent="0.25">
      <c r="A65">
        <v>2024</v>
      </c>
      <c r="B65">
        <v>2</v>
      </c>
      <c r="C65">
        <v>2</v>
      </c>
      <c r="D65">
        <v>16</v>
      </c>
      <c r="E65">
        <v>7480</v>
      </c>
      <c r="F65">
        <v>213</v>
      </c>
      <c r="G65">
        <v>63</v>
      </c>
      <c r="H65">
        <v>21</v>
      </c>
      <c r="I65">
        <v>2826</v>
      </c>
    </row>
    <row r="66" spans="1:9" x14ac:dyDescent="0.25">
      <c r="A66">
        <v>2024</v>
      </c>
      <c r="B66">
        <v>2</v>
      </c>
      <c r="C66">
        <v>2</v>
      </c>
      <c r="D66">
        <v>17</v>
      </c>
      <c r="E66">
        <v>7695</v>
      </c>
      <c r="F66">
        <v>205</v>
      </c>
      <c r="G66">
        <v>68</v>
      </c>
      <c r="H66">
        <v>21</v>
      </c>
      <c r="I66">
        <v>3110</v>
      </c>
    </row>
    <row r="67" spans="1:9" x14ac:dyDescent="0.25">
      <c r="A67">
        <v>2024</v>
      </c>
      <c r="B67">
        <v>2</v>
      </c>
      <c r="C67">
        <v>2</v>
      </c>
      <c r="D67">
        <v>18</v>
      </c>
      <c r="E67">
        <v>7868</v>
      </c>
      <c r="F67">
        <v>215</v>
      </c>
      <c r="G67">
        <v>37</v>
      </c>
      <c r="H67">
        <v>17</v>
      </c>
      <c r="I67">
        <v>2772</v>
      </c>
    </row>
    <row r="68" spans="1:9" x14ac:dyDescent="0.25">
      <c r="A68">
        <v>2024</v>
      </c>
      <c r="B68">
        <v>2</v>
      </c>
      <c r="C68">
        <v>2</v>
      </c>
      <c r="D68">
        <v>19</v>
      </c>
      <c r="E68">
        <v>7496</v>
      </c>
      <c r="F68">
        <v>193</v>
      </c>
      <c r="G68">
        <v>29</v>
      </c>
      <c r="H68">
        <v>14</v>
      </c>
      <c r="I68">
        <v>2710</v>
      </c>
    </row>
    <row r="69" spans="1:9" x14ac:dyDescent="0.25">
      <c r="A69">
        <v>2024</v>
      </c>
      <c r="B69">
        <v>2</v>
      </c>
      <c r="C69">
        <v>2</v>
      </c>
      <c r="D69">
        <v>20</v>
      </c>
      <c r="E69">
        <v>6439</v>
      </c>
      <c r="F69">
        <v>151</v>
      </c>
      <c r="G69">
        <v>36</v>
      </c>
      <c r="H69">
        <v>13</v>
      </c>
      <c r="I69">
        <v>2132</v>
      </c>
    </row>
    <row r="70" spans="1:9" x14ac:dyDescent="0.25">
      <c r="A70">
        <v>2024</v>
      </c>
      <c r="B70">
        <v>2</v>
      </c>
      <c r="C70">
        <v>2</v>
      </c>
      <c r="D70">
        <v>21</v>
      </c>
      <c r="E70">
        <v>6106</v>
      </c>
      <c r="F70">
        <v>136</v>
      </c>
      <c r="G70">
        <v>34</v>
      </c>
      <c r="H70">
        <v>11</v>
      </c>
      <c r="I70">
        <v>1936</v>
      </c>
    </row>
    <row r="71" spans="1:9" x14ac:dyDescent="0.25">
      <c r="A71">
        <v>2024</v>
      </c>
      <c r="B71">
        <v>2</v>
      </c>
      <c r="C71">
        <v>2</v>
      </c>
      <c r="D71">
        <v>22</v>
      </c>
      <c r="E71">
        <v>5657</v>
      </c>
      <c r="F71">
        <v>121</v>
      </c>
      <c r="G71">
        <v>24</v>
      </c>
      <c r="H71">
        <v>9</v>
      </c>
      <c r="I71">
        <v>1630</v>
      </c>
    </row>
    <row r="72" spans="1:9" x14ac:dyDescent="0.25">
      <c r="A72">
        <v>2024</v>
      </c>
      <c r="B72">
        <v>2</v>
      </c>
      <c r="C72">
        <v>2</v>
      </c>
      <c r="D72">
        <v>23</v>
      </c>
      <c r="E72">
        <v>5241</v>
      </c>
      <c r="F72">
        <v>112</v>
      </c>
      <c r="G72">
        <v>19</v>
      </c>
      <c r="H72">
        <v>6</v>
      </c>
      <c r="I72">
        <v>1392</v>
      </c>
    </row>
    <row r="73" spans="1:9" x14ac:dyDescent="0.25">
      <c r="A73">
        <v>2024</v>
      </c>
      <c r="B73">
        <v>2</v>
      </c>
      <c r="C73">
        <v>2</v>
      </c>
      <c r="D73">
        <v>24</v>
      </c>
      <c r="E73">
        <v>4625</v>
      </c>
      <c r="F73">
        <v>87</v>
      </c>
      <c r="G73">
        <v>14</v>
      </c>
      <c r="H73">
        <v>4</v>
      </c>
      <c r="I73">
        <v>1296</v>
      </c>
    </row>
    <row r="74" spans="1:9" x14ac:dyDescent="0.25">
      <c r="A74">
        <v>2024</v>
      </c>
      <c r="B74">
        <v>2</v>
      </c>
      <c r="C74">
        <v>5</v>
      </c>
      <c r="D74">
        <v>1</v>
      </c>
      <c r="E74">
        <v>4825</v>
      </c>
      <c r="F74">
        <v>69</v>
      </c>
      <c r="G74">
        <v>7</v>
      </c>
      <c r="H74">
        <v>3</v>
      </c>
      <c r="I74">
        <v>1095</v>
      </c>
    </row>
    <row r="75" spans="1:9" x14ac:dyDescent="0.25">
      <c r="A75">
        <v>2024</v>
      </c>
      <c r="B75">
        <v>2</v>
      </c>
      <c r="C75">
        <v>5</v>
      </c>
      <c r="D75">
        <v>2</v>
      </c>
      <c r="E75">
        <v>4557</v>
      </c>
      <c r="F75">
        <v>65</v>
      </c>
      <c r="G75">
        <v>9</v>
      </c>
      <c r="H75">
        <v>3</v>
      </c>
      <c r="I75">
        <v>1033</v>
      </c>
    </row>
    <row r="76" spans="1:9" x14ac:dyDescent="0.25">
      <c r="A76">
        <v>2024</v>
      </c>
      <c r="B76">
        <v>2</v>
      </c>
      <c r="C76">
        <v>5</v>
      </c>
      <c r="D76">
        <v>3</v>
      </c>
      <c r="E76">
        <v>4280</v>
      </c>
      <c r="F76">
        <v>61</v>
      </c>
      <c r="G76">
        <v>8</v>
      </c>
      <c r="H76">
        <v>2</v>
      </c>
      <c r="I76">
        <v>941</v>
      </c>
    </row>
    <row r="77" spans="1:9" x14ac:dyDescent="0.25">
      <c r="A77">
        <v>2024</v>
      </c>
      <c r="B77">
        <v>2</v>
      </c>
      <c r="C77">
        <v>5</v>
      </c>
      <c r="D77">
        <v>4</v>
      </c>
      <c r="E77">
        <v>4040</v>
      </c>
      <c r="F77">
        <v>59</v>
      </c>
      <c r="G77">
        <v>8</v>
      </c>
      <c r="H77">
        <v>3</v>
      </c>
      <c r="I77">
        <v>926</v>
      </c>
    </row>
    <row r="78" spans="1:9" x14ac:dyDescent="0.25">
      <c r="A78">
        <v>2024</v>
      </c>
      <c r="B78">
        <v>2</v>
      </c>
      <c r="C78">
        <v>5</v>
      </c>
      <c r="D78">
        <v>5</v>
      </c>
      <c r="E78">
        <v>4256</v>
      </c>
      <c r="F78">
        <v>82</v>
      </c>
      <c r="G78">
        <v>12</v>
      </c>
      <c r="H78">
        <v>5</v>
      </c>
      <c r="I78">
        <v>1018</v>
      </c>
    </row>
    <row r="79" spans="1:9" x14ac:dyDescent="0.25">
      <c r="A79">
        <v>2024</v>
      </c>
      <c r="B79">
        <v>2</v>
      </c>
      <c r="C79">
        <v>5</v>
      </c>
      <c r="D79">
        <v>6</v>
      </c>
      <c r="E79">
        <v>5822</v>
      </c>
      <c r="F79">
        <v>155</v>
      </c>
      <c r="G79">
        <v>34</v>
      </c>
      <c r="H79">
        <v>10</v>
      </c>
      <c r="I79">
        <v>1465</v>
      </c>
    </row>
    <row r="80" spans="1:9" x14ac:dyDescent="0.25">
      <c r="A80">
        <v>2024</v>
      </c>
      <c r="B80">
        <v>2</v>
      </c>
      <c r="C80">
        <v>5</v>
      </c>
      <c r="D80">
        <v>7</v>
      </c>
      <c r="E80">
        <v>7617</v>
      </c>
      <c r="F80">
        <v>216</v>
      </c>
      <c r="G80">
        <v>41</v>
      </c>
      <c r="H80">
        <v>16</v>
      </c>
      <c r="I80">
        <v>2595</v>
      </c>
    </row>
    <row r="81" spans="1:9" x14ac:dyDescent="0.25">
      <c r="A81">
        <v>2024</v>
      </c>
      <c r="B81">
        <v>2</v>
      </c>
      <c r="C81">
        <v>5</v>
      </c>
      <c r="D81">
        <v>8</v>
      </c>
      <c r="E81">
        <v>8997</v>
      </c>
      <c r="F81">
        <v>272</v>
      </c>
      <c r="G81">
        <v>49</v>
      </c>
      <c r="H81">
        <v>21</v>
      </c>
      <c r="I81">
        <v>3312</v>
      </c>
    </row>
    <row r="82" spans="1:9" x14ac:dyDescent="0.25">
      <c r="A82">
        <v>2024</v>
      </c>
      <c r="B82">
        <v>2</v>
      </c>
      <c r="C82">
        <v>5</v>
      </c>
      <c r="D82">
        <v>9</v>
      </c>
      <c r="E82">
        <v>8355</v>
      </c>
      <c r="F82">
        <v>244</v>
      </c>
      <c r="G82">
        <v>55</v>
      </c>
      <c r="H82">
        <v>20</v>
      </c>
      <c r="I82">
        <v>3155</v>
      </c>
    </row>
    <row r="83" spans="1:9" x14ac:dyDescent="0.25">
      <c r="A83">
        <v>2024</v>
      </c>
      <c r="B83">
        <v>2</v>
      </c>
      <c r="C83">
        <v>5</v>
      </c>
      <c r="D83">
        <v>10</v>
      </c>
      <c r="E83">
        <v>7683</v>
      </c>
      <c r="F83">
        <v>228</v>
      </c>
      <c r="G83">
        <v>47</v>
      </c>
      <c r="H83">
        <v>18</v>
      </c>
      <c r="I83">
        <v>2502</v>
      </c>
    </row>
    <row r="84" spans="1:9" x14ac:dyDescent="0.25">
      <c r="A84">
        <v>2024</v>
      </c>
      <c r="B84">
        <v>2</v>
      </c>
      <c r="C84">
        <v>5</v>
      </c>
      <c r="D84">
        <v>11</v>
      </c>
      <c r="E84">
        <v>7624</v>
      </c>
      <c r="F84">
        <v>228</v>
      </c>
      <c r="G84">
        <v>49</v>
      </c>
      <c r="H84">
        <v>19</v>
      </c>
      <c r="I84">
        <v>2506</v>
      </c>
    </row>
    <row r="85" spans="1:9" x14ac:dyDescent="0.25">
      <c r="A85">
        <v>2024</v>
      </c>
      <c r="B85">
        <v>2</v>
      </c>
      <c r="C85">
        <v>5</v>
      </c>
      <c r="D85">
        <v>12</v>
      </c>
      <c r="E85">
        <v>7765</v>
      </c>
      <c r="F85">
        <v>226</v>
      </c>
      <c r="G85">
        <v>57</v>
      </c>
      <c r="H85">
        <v>20</v>
      </c>
      <c r="I85">
        <v>2779</v>
      </c>
    </row>
    <row r="86" spans="1:9" x14ac:dyDescent="0.25">
      <c r="A86">
        <v>2024</v>
      </c>
      <c r="B86">
        <v>2</v>
      </c>
      <c r="C86">
        <v>5</v>
      </c>
      <c r="D86">
        <v>13</v>
      </c>
      <c r="E86">
        <v>7832</v>
      </c>
      <c r="F86">
        <v>226</v>
      </c>
      <c r="G86">
        <v>54</v>
      </c>
      <c r="H86">
        <v>20</v>
      </c>
      <c r="I86">
        <v>2774</v>
      </c>
    </row>
    <row r="87" spans="1:9" x14ac:dyDescent="0.25">
      <c r="A87">
        <v>2024</v>
      </c>
      <c r="B87">
        <v>2</v>
      </c>
      <c r="C87">
        <v>5</v>
      </c>
      <c r="D87">
        <v>14</v>
      </c>
      <c r="E87">
        <v>8169</v>
      </c>
      <c r="F87">
        <v>240</v>
      </c>
      <c r="G87">
        <v>50</v>
      </c>
      <c r="H87">
        <v>20</v>
      </c>
      <c r="I87">
        <v>2791</v>
      </c>
    </row>
    <row r="88" spans="1:9" x14ac:dyDescent="0.25">
      <c r="A88">
        <v>2024</v>
      </c>
      <c r="B88">
        <v>2</v>
      </c>
      <c r="C88">
        <v>5</v>
      </c>
      <c r="D88">
        <v>15</v>
      </c>
      <c r="E88">
        <v>8680</v>
      </c>
      <c r="F88">
        <v>254</v>
      </c>
      <c r="G88">
        <v>53</v>
      </c>
      <c r="H88">
        <v>22</v>
      </c>
      <c r="I88">
        <v>2864</v>
      </c>
    </row>
    <row r="89" spans="1:9" x14ac:dyDescent="0.25">
      <c r="A89">
        <v>2024</v>
      </c>
      <c r="B89">
        <v>2</v>
      </c>
      <c r="C89">
        <v>5</v>
      </c>
      <c r="D89">
        <v>16</v>
      </c>
      <c r="E89">
        <v>9746</v>
      </c>
      <c r="F89">
        <v>285</v>
      </c>
      <c r="G89">
        <v>74</v>
      </c>
      <c r="H89">
        <v>26</v>
      </c>
      <c r="I89">
        <v>3450</v>
      </c>
    </row>
    <row r="90" spans="1:9" x14ac:dyDescent="0.25">
      <c r="A90">
        <v>2024</v>
      </c>
      <c r="B90">
        <v>2</v>
      </c>
      <c r="C90">
        <v>5</v>
      </c>
      <c r="D90">
        <v>17</v>
      </c>
      <c r="E90">
        <v>10610</v>
      </c>
      <c r="F90">
        <v>303</v>
      </c>
      <c r="G90">
        <v>63</v>
      </c>
      <c r="H90">
        <v>26</v>
      </c>
      <c r="I90">
        <v>3497</v>
      </c>
    </row>
    <row r="91" spans="1:9" x14ac:dyDescent="0.25">
      <c r="A91">
        <v>2024</v>
      </c>
      <c r="B91">
        <v>2</v>
      </c>
      <c r="C91">
        <v>5</v>
      </c>
      <c r="D91">
        <v>18</v>
      </c>
      <c r="E91">
        <v>10813</v>
      </c>
      <c r="F91">
        <v>302</v>
      </c>
      <c r="G91">
        <v>75</v>
      </c>
      <c r="H91">
        <v>27</v>
      </c>
      <c r="I91">
        <v>3714</v>
      </c>
    </row>
    <row r="92" spans="1:9" x14ac:dyDescent="0.25">
      <c r="A92">
        <v>2024</v>
      </c>
      <c r="B92">
        <v>2</v>
      </c>
      <c r="C92">
        <v>5</v>
      </c>
      <c r="D92">
        <v>19</v>
      </c>
      <c r="E92">
        <v>9445</v>
      </c>
      <c r="F92">
        <v>246</v>
      </c>
      <c r="G92">
        <v>56</v>
      </c>
      <c r="H92">
        <v>21</v>
      </c>
      <c r="I92">
        <v>3324</v>
      </c>
    </row>
    <row r="93" spans="1:9" x14ac:dyDescent="0.25">
      <c r="A93">
        <v>2024</v>
      </c>
      <c r="B93">
        <v>2</v>
      </c>
      <c r="C93">
        <v>5</v>
      </c>
      <c r="D93">
        <v>20</v>
      </c>
      <c r="E93">
        <v>7944</v>
      </c>
      <c r="F93">
        <v>185</v>
      </c>
      <c r="G93">
        <v>47</v>
      </c>
      <c r="H93">
        <v>15</v>
      </c>
      <c r="I93">
        <v>2642</v>
      </c>
    </row>
    <row r="94" spans="1:9" x14ac:dyDescent="0.25">
      <c r="A94">
        <v>2024</v>
      </c>
      <c r="B94">
        <v>2</v>
      </c>
      <c r="C94">
        <v>5</v>
      </c>
      <c r="D94">
        <v>21</v>
      </c>
      <c r="E94">
        <v>7655</v>
      </c>
      <c r="F94">
        <v>175</v>
      </c>
      <c r="G94">
        <v>35</v>
      </c>
      <c r="H94">
        <v>12</v>
      </c>
      <c r="I94">
        <v>2342</v>
      </c>
    </row>
    <row r="95" spans="1:9" x14ac:dyDescent="0.25">
      <c r="A95">
        <v>2024</v>
      </c>
      <c r="B95">
        <v>2</v>
      </c>
      <c r="C95">
        <v>5</v>
      </c>
      <c r="D95">
        <v>22</v>
      </c>
      <c r="E95">
        <v>7061</v>
      </c>
      <c r="F95">
        <v>154</v>
      </c>
      <c r="G95">
        <v>26</v>
      </c>
      <c r="H95">
        <v>9</v>
      </c>
      <c r="I95">
        <v>1864</v>
      </c>
    </row>
    <row r="96" spans="1:9" x14ac:dyDescent="0.25">
      <c r="A96">
        <v>2024</v>
      </c>
      <c r="B96">
        <v>2</v>
      </c>
      <c r="C96">
        <v>5</v>
      </c>
      <c r="D96">
        <v>23</v>
      </c>
      <c r="E96">
        <v>6308</v>
      </c>
      <c r="F96">
        <v>118</v>
      </c>
      <c r="G96">
        <v>18</v>
      </c>
      <c r="H96">
        <v>7</v>
      </c>
      <c r="I96">
        <v>1661</v>
      </c>
    </row>
    <row r="97" spans="1:9" x14ac:dyDescent="0.25">
      <c r="A97">
        <v>2024</v>
      </c>
      <c r="B97">
        <v>2</v>
      </c>
      <c r="C97">
        <v>5</v>
      </c>
      <c r="D97">
        <v>24</v>
      </c>
      <c r="E97">
        <v>5525</v>
      </c>
      <c r="F97">
        <v>91</v>
      </c>
      <c r="G97">
        <v>17</v>
      </c>
      <c r="H97">
        <v>5</v>
      </c>
      <c r="I97">
        <v>1383</v>
      </c>
    </row>
    <row r="98" spans="1:9" x14ac:dyDescent="0.25">
      <c r="A98">
        <v>2024</v>
      </c>
      <c r="B98">
        <v>3</v>
      </c>
      <c r="C98">
        <v>2</v>
      </c>
      <c r="D98">
        <v>1</v>
      </c>
      <c r="E98">
        <v>5198</v>
      </c>
      <c r="F98">
        <v>83</v>
      </c>
      <c r="G98">
        <v>16</v>
      </c>
      <c r="H98">
        <v>5</v>
      </c>
      <c r="I98">
        <v>1318</v>
      </c>
    </row>
    <row r="99" spans="1:9" x14ac:dyDescent="0.25">
      <c r="A99">
        <v>2024</v>
      </c>
      <c r="B99">
        <v>3</v>
      </c>
      <c r="C99">
        <v>2</v>
      </c>
      <c r="D99">
        <v>2</v>
      </c>
      <c r="E99">
        <v>4617</v>
      </c>
      <c r="F99">
        <v>66</v>
      </c>
      <c r="G99">
        <v>12</v>
      </c>
      <c r="H99">
        <v>4</v>
      </c>
      <c r="I99">
        <v>1124</v>
      </c>
    </row>
    <row r="100" spans="1:9" x14ac:dyDescent="0.25">
      <c r="A100">
        <v>2024</v>
      </c>
      <c r="B100">
        <v>3</v>
      </c>
      <c r="C100">
        <v>2</v>
      </c>
      <c r="D100">
        <v>3</v>
      </c>
      <c r="E100">
        <v>4190</v>
      </c>
      <c r="F100">
        <v>57</v>
      </c>
      <c r="G100">
        <v>9</v>
      </c>
      <c r="H100">
        <v>3</v>
      </c>
      <c r="I100">
        <v>1005</v>
      </c>
    </row>
    <row r="101" spans="1:9" x14ac:dyDescent="0.25">
      <c r="A101">
        <v>2024</v>
      </c>
      <c r="B101">
        <v>3</v>
      </c>
      <c r="C101">
        <v>2</v>
      </c>
      <c r="D101">
        <v>4</v>
      </c>
      <c r="E101">
        <v>3827</v>
      </c>
      <c r="F101">
        <v>52</v>
      </c>
      <c r="G101">
        <v>9</v>
      </c>
      <c r="H101">
        <v>3</v>
      </c>
      <c r="I101">
        <v>914</v>
      </c>
    </row>
    <row r="102" spans="1:9" x14ac:dyDescent="0.25">
      <c r="A102">
        <v>2024</v>
      </c>
      <c r="B102">
        <v>3</v>
      </c>
      <c r="C102">
        <v>2</v>
      </c>
      <c r="D102">
        <v>5</v>
      </c>
      <c r="E102">
        <v>3631</v>
      </c>
      <c r="F102">
        <v>56</v>
      </c>
      <c r="G102">
        <v>20</v>
      </c>
      <c r="H102">
        <v>4</v>
      </c>
      <c r="I102">
        <v>1027</v>
      </c>
    </row>
    <row r="103" spans="1:9" x14ac:dyDescent="0.25">
      <c r="A103">
        <v>2024</v>
      </c>
      <c r="B103">
        <v>3</v>
      </c>
      <c r="C103">
        <v>2</v>
      </c>
      <c r="D103">
        <v>6</v>
      </c>
      <c r="E103">
        <v>3987</v>
      </c>
      <c r="F103">
        <v>83</v>
      </c>
      <c r="G103">
        <v>14</v>
      </c>
      <c r="H103">
        <v>5</v>
      </c>
      <c r="I103">
        <v>940</v>
      </c>
    </row>
    <row r="104" spans="1:9" x14ac:dyDescent="0.25">
      <c r="A104">
        <v>2024</v>
      </c>
      <c r="B104">
        <v>3</v>
      </c>
      <c r="C104">
        <v>2</v>
      </c>
      <c r="D104">
        <v>7</v>
      </c>
      <c r="E104">
        <v>4524</v>
      </c>
      <c r="F104">
        <v>112</v>
      </c>
      <c r="G104">
        <v>18</v>
      </c>
      <c r="H104">
        <v>7</v>
      </c>
      <c r="I104">
        <v>1251</v>
      </c>
    </row>
    <row r="105" spans="1:9" x14ac:dyDescent="0.25">
      <c r="A105">
        <v>2024</v>
      </c>
      <c r="B105">
        <v>3</v>
      </c>
      <c r="C105">
        <v>2</v>
      </c>
      <c r="D105">
        <v>8</v>
      </c>
      <c r="E105">
        <v>4882</v>
      </c>
      <c r="F105">
        <v>121</v>
      </c>
      <c r="G105">
        <v>40</v>
      </c>
      <c r="H105">
        <v>11</v>
      </c>
      <c r="I105">
        <v>1651</v>
      </c>
    </row>
    <row r="106" spans="1:9" x14ac:dyDescent="0.25">
      <c r="A106">
        <v>2024</v>
      </c>
      <c r="B106">
        <v>3</v>
      </c>
      <c r="C106">
        <v>2</v>
      </c>
      <c r="D106">
        <v>9</v>
      </c>
      <c r="E106">
        <v>5984</v>
      </c>
      <c r="F106">
        <v>158</v>
      </c>
      <c r="G106">
        <v>53</v>
      </c>
      <c r="H106">
        <v>16</v>
      </c>
      <c r="I106">
        <v>2147</v>
      </c>
    </row>
    <row r="107" spans="1:9" x14ac:dyDescent="0.25">
      <c r="A107">
        <v>2024</v>
      </c>
      <c r="B107">
        <v>3</v>
      </c>
      <c r="C107">
        <v>2</v>
      </c>
      <c r="D107">
        <v>10</v>
      </c>
      <c r="E107">
        <v>7303</v>
      </c>
      <c r="F107">
        <v>211</v>
      </c>
      <c r="G107">
        <v>51</v>
      </c>
      <c r="H107">
        <v>18</v>
      </c>
      <c r="I107">
        <v>2773</v>
      </c>
    </row>
    <row r="108" spans="1:9" x14ac:dyDescent="0.25">
      <c r="A108">
        <v>2024</v>
      </c>
      <c r="B108">
        <v>3</v>
      </c>
      <c r="C108">
        <v>2</v>
      </c>
      <c r="D108">
        <v>11</v>
      </c>
      <c r="E108">
        <v>8006</v>
      </c>
      <c r="F108">
        <v>232</v>
      </c>
      <c r="G108">
        <v>55</v>
      </c>
      <c r="H108">
        <v>21</v>
      </c>
      <c r="I108">
        <v>2773</v>
      </c>
    </row>
    <row r="109" spans="1:9" x14ac:dyDescent="0.25">
      <c r="A109">
        <v>2024</v>
      </c>
      <c r="B109">
        <v>3</v>
      </c>
      <c r="C109">
        <v>2</v>
      </c>
      <c r="D109">
        <v>12</v>
      </c>
      <c r="E109">
        <v>9185</v>
      </c>
      <c r="F109">
        <v>300</v>
      </c>
      <c r="G109">
        <v>72</v>
      </c>
      <c r="H109">
        <v>23</v>
      </c>
      <c r="I109">
        <v>3052</v>
      </c>
    </row>
    <row r="110" spans="1:9" x14ac:dyDescent="0.25">
      <c r="A110">
        <v>2024</v>
      </c>
      <c r="B110">
        <v>3</v>
      </c>
      <c r="C110">
        <v>2</v>
      </c>
      <c r="D110">
        <v>13</v>
      </c>
      <c r="E110">
        <v>9173</v>
      </c>
      <c r="F110">
        <v>273</v>
      </c>
      <c r="G110">
        <v>61</v>
      </c>
      <c r="H110">
        <v>23</v>
      </c>
      <c r="I110">
        <v>3423</v>
      </c>
    </row>
    <row r="111" spans="1:9" x14ac:dyDescent="0.25">
      <c r="A111">
        <v>2024</v>
      </c>
      <c r="B111">
        <v>3</v>
      </c>
      <c r="C111">
        <v>2</v>
      </c>
      <c r="D111">
        <v>14</v>
      </c>
      <c r="E111">
        <v>8915</v>
      </c>
      <c r="F111">
        <v>247</v>
      </c>
      <c r="G111">
        <v>85</v>
      </c>
      <c r="H111">
        <v>26</v>
      </c>
      <c r="I111">
        <v>3555</v>
      </c>
    </row>
    <row r="112" spans="1:9" x14ac:dyDescent="0.25">
      <c r="A112">
        <v>2024</v>
      </c>
      <c r="B112">
        <v>3</v>
      </c>
      <c r="C112">
        <v>2</v>
      </c>
      <c r="D112">
        <v>15</v>
      </c>
      <c r="E112">
        <v>9261</v>
      </c>
      <c r="F112">
        <v>267</v>
      </c>
      <c r="G112">
        <v>56</v>
      </c>
      <c r="H112">
        <v>24</v>
      </c>
      <c r="I112">
        <v>3110</v>
      </c>
    </row>
    <row r="113" spans="1:9" x14ac:dyDescent="0.25">
      <c r="A113">
        <v>2024</v>
      </c>
      <c r="B113">
        <v>3</v>
      </c>
      <c r="C113">
        <v>2</v>
      </c>
      <c r="D113">
        <v>16</v>
      </c>
      <c r="E113">
        <v>9264</v>
      </c>
      <c r="F113">
        <v>262</v>
      </c>
      <c r="G113">
        <v>80</v>
      </c>
      <c r="H113">
        <v>26</v>
      </c>
      <c r="I113">
        <v>3295</v>
      </c>
    </row>
    <row r="114" spans="1:9" x14ac:dyDescent="0.25">
      <c r="A114">
        <v>2024</v>
      </c>
      <c r="B114">
        <v>3</v>
      </c>
      <c r="C114">
        <v>2</v>
      </c>
      <c r="D114">
        <v>17</v>
      </c>
      <c r="E114">
        <v>9517</v>
      </c>
      <c r="F114">
        <v>252</v>
      </c>
      <c r="G114">
        <v>85</v>
      </c>
      <c r="H114">
        <v>26</v>
      </c>
      <c r="I114">
        <v>3619</v>
      </c>
    </row>
    <row r="115" spans="1:9" x14ac:dyDescent="0.25">
      <c r="A115">
        <v>2024</v>
      </c>
      <c r="B115">
        <v>3</v>
      </c>
      <c r="C115">
        <v>2</v>
      </c>
      <c r="D115">
        <v>18</v>
      </c>
      <c r="E115">
        <v>9777</v>
      </c>
      <c r="F115">
        <v>265</v>
      </c>
      <c r="G115">
        <v>46</v>
      </c>
      <c r="H115">
        <v>21</v>
      </c>
      <c r="I115">
        <v>3229</v>
      </c>
    </row>
    <row r="116" spans="1:9" x14ac:dyDescent="0.25">
      <c r="A116">
        <v>2024</v>
      </c>
      <c r="B116">
        <v>3</v>
      </c>
      <c r="C116">
        <v>2</v>
      </c>
      <c r="D116">
        <v>19</v>
      </c>
      <c r="E116">
        <v>9310</v>
      </c>
      <c r="F116">
        <v>237</v>
      </c>
      <c r="G116">
        <v>37</v>
      </c>
      <c r="H116">
        <v>18</v>
      </c>
      <c r="I116">
        <v>3108</v>
      </c>
    </row>
    <row r="117" spans="1:9" x14ac:dyDescent="0.25">
      <c r="A117">
        <v>2024</v>
      </c>
      <c r="B117">
        <v>3</v>
      </c>
      <c r="C117">
        <v>2</v>
      </c>
      <c r="D117">
        <v>20</v>
      </c>
      <c r="E117">
        <v>8060</v>
      </c>
      <c r="F117">
        <v>187</v>
      </c>
      <c r="G117">
        <v>45</v>
      </c>
      <c r="H117">
        <v>17</v>
      </c>
      <c r="I117">
        <v>2539</v>
      </c>
    </row>
    <row r="118" spans="1:9" x14ac:dyDescent="0.25">
      <c r="A118">
        <v>2024</v>
      </c>
      <c r="B118">
        <v>3</v>
      </c>
      <c r="C118">
        <v>2</v>
      </c>
      <c r="D118">
        <v>21</v>
      </c>
      <c r="E118">
        <v>7658</v>
      </c>
      <c r="F118">
        <v>169</v>
      </c>
      <c r="G118">
        <v>42</v>
      </c>
      <c r="H118">
        <v>14</v>
      </c>
      <c r="I118">
        <v>2303</v>
      </c>
    </row>
    <row r="119" spans="1:9" x14ac:dyDescent="0.25">
      <c r="A119">
        <v>2024</v>
      </c>
      <c r="B119">
        <v>3</v>
      </c>
      <c r="C119">
        <v>2</v>
      </c>
      <c r="D119">
        <v>22</v>
      </c>
      <c r="E119">
        <v>7130</v>
      </c>
      <c r="F119">
        <v>150</v>
      </c>
      <c r="G119">
        <v>30</v>
      </c>
      <c r="H119">
        <v>11</v>
      </c>
      <c r="I119">
        <v>1937</v>
      </c>
    </row>
    <row r="120" spans="1:9" x14ac:dyDescent="0.25">
      <c r="A120">
        <v>2024</v>
      </c>
      <c r="B120">
        <v>3</v>
      </c>
      <c r="C120">
        <v>2</v>
      </c>
      <c r="D120">
        <v>23</v>
      </c>
      <c r="E120">
        <v>6629</v>
      </c>
      <c r="F120">
        <v>141</v>
      </c>
      <c r="G120">
        <v>23</v>
      </c>
      <c r="H120">
        <v>8</v>
      </c>
      <c r="I120">
        <v>1661</v>
      </c>
    </row>
    <row r="121" spans="1:9" x14ac:dyDescent="0.25">
      <c r="A121">
        <v>2024</v>
      </c>
      <c r="B121">
        <v>3</v>
      </c>
      <c r="C121">
        <v>2</v>
      </c>
      <c r="D121">
        <v>24</v>
      </c>
      <c r="E121">
        <v>5846</v>
      </c>
      <c r="F121">
        <v>110</v>
      </c>
      <c r="G121">
        <v>17</v>
      </c>
      <c r="H121">
        <v>6</v>
      </c>
      <c r="I121">
        <v>1525</v>
      </c>
    </row>
    <row r="122" spans="1:9" x14ac:dyDescent="0.25">
      <c r="A122">
        <v>2024</v>
      </c>
      <c r="B122">
        <v>3</v>
      </c>
      <c r="C122">
        <v>5</v>
      </c>
      <c r="D122">
        <v>1</v>
      </c>
      <c r="E122">
        <v>5196</v>
      </c>
      <c r="F122">
        <v>74</v>
      </c>
      <c r="G122">
        <v>8</v>
      </c>
      <c r="H122">
        <v>3</v>
      </c>
      <c r="I122">
        <v>1167</v>
      </c>
    </row>
    <row r="123" spans="1:9" x14ac:dyDescent="0.25">
      <c r="A123">
        <v>2024</v>
      </c>
      <c r="B123">
        <v>3</v>
      </c>
      <c r="C123">
        <v>5</v>
      </c>
      <c r="D123">
        <v>2</v>
      </c>
      <c r="E123">
        <v>4913</v>
      </c>
      <c r="F123">
        <v>70</v>
      </c>
      <c r="G123">
        <v>10</v>
      </c>
      <c r="H123">
        <v>3</v>
      </c>
      <c r="I123">
        <v>1101</v>
      </c>
    </row>
    <row r="124" spans="1:9" x14ac:dyDescent="0.25">
      <c r="A124">
        <v>2024</v>
      </c>
      <c r="B124">
        <v>3</v>
      </c>
      <c r="C124">
        <v>5</v>
      </c>
      <c r="D124">
        <v>3</v>
      </c>
      <c r="E124">
        <v>4624</v>
      </c>
      <c r="F124">
        <v>66</v>
      </c>
      <c r="G124">
        <v>8</v>
      </c>
      <c r="H124">
        <v>3</v>
      </c>
      <c r="I124">
        <v>1004</v>
      </c>
    </row>
    <row r="125" spans="1:9" x14ac:dyDescent="0.25">
      <c r="A125">
        <v>2024</v>
      </c>
      <c r="B125">
        <v>3</v>
      </c>
      <c r="C125">
        <v>5</v>
      </c>
      <c r="D125">
        <v>4</v>
      </c>
      <c r="E125">
        <v>4375</v>
      </c>
      <c r="F125">
        <v>64</v>
      </c>
      <c r="G125">
        <v>9</v>
      </c>
      <c r="H125">
        <v>3</v>
      </c>
      <c r="I125">
        <v>986</v>
      </c>
    </row>
    <row r="126" spans="1:9" x14ac:dyDescent="0.25">
      <c r="A126">
        <v>2024</v>
      </c>
      <c r="B126">
        <v>3</v>
      </c>
      <c r="C126">
        <v>5</v>
      </c>
      <c r="D126">
        <v>5</v>
      </c>
      <c r="E126">
        <v>4599</v>
      </c>
      <c r="F126">
        <v>88</v>
      </c>
      <c r="G126">
        <v>13</v>
      </c>
      <c r="H126">
        <v>5</v>
      </c>
      <c r="I126">
        <v>1084</v>
      </c>
    </row>
    <row r="127" spans="1:9" x14ac:dyDescent="0.25">
      <c r="A127">
        <v>2024</v>
      </c>
      <c r="B127">
        <v>3</v>
      </c>
      <c r="C127">
        <v>5</v>
      </c>
      <c r="D127">
        <v>6</v>
      </c>
      <c r="E127">
        <v>6305</v>
      </c>
      <c r="F127">
        <v>167</v>
      </c>
      <c r="G127">
        <v>36</v>
      </c>
      <c r="H127">
        <v>11</v>
      </c>
      <c r="I127">
        <v>1563</v>
      </c>
    </row>
    <row r="128" spans="1:9" x14ac:dyDescent="0.25">
      <c r="A128">
        <v>2024</v>
      </c>
      <c r="B128">
        <v>3</v>
      </c>
      <c r="C128">
        <v>5</v>
      </c>
      <c r="D128">
        <v>7</v>
      </c>
      <c r="E128">
        <v>8251</v>
      </c>
      <c r="F128">
        <v>231</v>
      </c>
      <c r="G128">
        <v>44</v>
      </c>
      <c r="H128">
        <v>18</v>
      </c>
      <c r="I128">
        <v>2723</v>
      </c>
    </row>
    <row r="129" spans="1:9" x14ac:dyDescent="0.25">
      <c r="A129">
        <v>2024</v>
      </c>
      <c r="B129">
        <v>3</v>
      </c>
      <c r="C129">
        <v>5</v>
      </c>
      <c r="D129">
        <v>8</v>
      </c>
      <c r="E129">
        <v>9732</v>
      </c>
      <c r="F129">
        <v>288</v>
      </c>
      <c r="G129">
        <v>53</v>
      </c>
      <c r="H129">
        <v>23</v>
      </c>
      <c r="I129">
        <v>3430</v>
      </c>
    </row>
    <row r="130" spans="1:9" x14ac:dyDescent="0.25">
      <c r="A130">
        <v>2024</v>
      </c>
      <c r="B130">
        <v>3</v>
      </c>
      <c r="C130">
        <v>5</v>
      </c>
      <c r="D130">
        <v>9</v>
      </c>
      <c r="E130">
        <v>9041</v>
      </c>
      <c r="F130">
        <v>260</v>
      </c>
      <c r="G130">
        <v>60</v>
      </c>
      <c r="H130">
        <v>22</v>
      </c>
      <c r="I130">
        <v>3301</v>
      </c>
    </row>
    <row r="131" spans="1:9" x14ac:dyDescent="0.25">
      <c r="A131">
        <v>2024</v>
      </c>
      <c r="B131">
        <v>3</v>
      </c>
      <c r="C131">
        <v>5</v>
      </c>
      <c r="D131">
        <v>10</v>
      </c>
      <c r="E131">
        <v>8316</v>
      </c>
      <c r="F131">
        <v>243</v>
      </c>
      <c r="G131">
        <v>51</v>
      </c>
      <c r="H131">
        <v>20</v>
      </c>
      <c r="I131">
        <v>2735</v>
      </c>
    </row>
    <row r="132" spans="1:9" x14ac:dyDescent="0.25">
      <c r="A132">
        <v>2024</v>
      </c>
      <c r="B132">
        <v>3</v>
      </c>
      <c r="C132">
        <v>5</v>
      </c>
      <c r="D132">
        <v>11</v>
      </c>
      <c r="E132">
        <v>8275</v>
      </c>
      <c r="F132">
        <v>243</v>
      </c>
      <c r="G132">
        <v>53</v>
      </c>
      <c r="H132">
        <v>20</v>
      </c>
      <c r="I132">
        <v>2689</v>
      </c>
    </row>
    <row r="133" spans="1:9" x14ac:dyDescent="0.25">
      <c r="A133">
        <v>2024</v>
      </c>
      <c r="B133">
        <v>3</v>
      </c>
      <c r="C133">
        <v>5</v>
      </c>
      <c r="D133">
        <v>12</v>
      </c>
      <c r="E133">
        <v>8403</v>
      </c>
      <c r="F133">
        <v>241</v>
      </c>
      <c r="G133">
        <v>61</v>
      </c>
      <c r="H133">
        <v>21</v>
      </c>
      <c r="I133">
        <v>2984</v>
      </c>
    </row>
    <row r="134" spans="1:9" x14ac:dyDescent="0.25">
      <c r="A134">
        <v>2024</v>
      </c>
      <c r="B134">
        <v>3</v>
      </c>
      <c r="C134">
        <v>5</v>
      </c>
      <c r="D134">
        <v>13</v>
      </c>
      <c r="E134">
        <v>8504</v>
      </c>
      <c r="F134">
        <v>241</v>
      </c>
      <c r="G134">
        <v>59</v>
      </c>
      <c r="H134">
        <v>22</v>
      </c>
      <c r="I134">
        <v>2974</v>
      </c>
    </row>
    <row r="135" spans="1:9" x14ac:dyDescent="0.25">
      <c r="A135">
        <v>2024</v>
      </c>
      <c r="B135">
        <v>3</v>
      </c>
      <c r="C135">
        <v>5</v>
      </c>
      <c r="D135">
        <v>14</v>
      </c>
      <c r="E135">
        <v>8863</v>
      </c>
      <c r="F135">
        <v>255</v>
      </c>
      <c r="G135">
        <v>54</v>
      </c>
      <c r="H135">
        <v>22</v>
      </c>
      <c r="I135">
        <v>3020</v>
      </c>
    </row>
    <row r="136" spans="1:9" x14ac:dyDescent="0.25">
      <c r="A136">
        <v>2024</v>
      </c>
      <c r="B136">
        <v>3</v>
      </c>
      <c r="C136">
        <v>5</v>
      </c>
      <c r="D136">
        <v>15</v>
      </c>
      <c r="E136">
        <v>9438</v>
      </c>
      <c r="F136">
        <v>272</v>
      </c>
      <c r="G136">
        <v>58</v>
      </c>
      <c r="H136">
        <v>24</v>
      </c>
      <c r="I136">
        <v>3078</v>
      </c>
    </row>
    <row r="137" spans="1:9" x14ac:dyDescent="0.25">
      <c r="A137">
        <v>2024</v>
      </c>
      <c r="B137">
        <v>3</v>
      </c>
      <c r="C137">
        <v>5</v>
      </c>
      <c r="D137">
        <v>16</v>
      </c>
      <c r="E137">
        <v>10570</v>
      </c>
      <c r="F137">
        <v>305</v>
      </c>
      <c r="G137">
        <v>80</v>
      </c>
      <c r="H137">
        <v>28</v>
      </c>
      <c r="I137">
        <v>3678</v>
      </c>
    </row>
    <row r="138" spans="1:9" x14ac:dyDescent="0.25">
      <c r="A138">
        <v>2024</v>
      </c>
      <c r="B138">
        <v>3</v>
      </c>
      <c r="C138">
        <v>5</v>
      </c>
      <c r="D138">
        <v>17</v>
      </c>
      <c r="E138">
        <v>11532</v>
      </c>
      <c r="F138">
        <v>325</v>
      </c>
      <c r="G138">
        <v>68</v>
      </c>
      <c r="H138">
        <v>28</v>
      </c>
      <c r="I138">
        <v>3750</v>
      </c>
    </row>
    <row r="139" spans="1:9" x14ac:dyDescent="0.25">
      <c r="A139">
        <v>2024</v>
      </c>
      <c r="B139">
        <v>3</v>
      </c>
      <c r="C139">
        <v>5</v>
      </c>
      <c r="D139">
        <v>18</v>
      </c>
      <c r="E139">
        <v>11760</v>
      </c>
      <c r="F139">
        <v>325</v>
      </c>
      <c r="G139">
        <v>81</v>
      </c>
      <c r="H139">
        <v>29</v>
      </c>
      <c r="I139">
        <v>3983</v>
      </c>
    </row>
    <row r="140" spans="1:9" x14ac:dyDescent="0.25">
      <c r="A140">
        <v>2024</v>
      </c>
      <c r="B140">
        <v>3</v>
      </c>
      <c r="C140">
        <v>5</v>
      </c>
      <c r="D140">
        <v>19</v>
      </c>
      <c r="E140">
        <v>10264</v>
      </c>
      <c r="F140">
        <v>263</v>
      </c>
      <c r="G140">
        <v>61</v>
      </c>
      <c r="H140">
        <v>22</v>
      </c>
      <c r="I140">
        <v>3519</v>
      </c>
    </row>
    <row r="141" spans="1:9" x14ac:dyDescent="0.25">
      <c r="A141">
        <v>2024</v>
      </c>
      <c r="B141">
        <v>3</v>
      </c>
      <c r="C141">
        <v>5</v>
      </c>
      <c r="D141">
        <v>20</v>
      </c>
      <c r="E141">
        <v>8607</v>
      </c>
      <c r="F141">
        <v>199</v>
      </c>
      <c r="G141">
        <v>50</v>
      </c>
      <c r="H141">
        <v>17</v>
      </c>
      <c r="I141">
        <v>2818</v>
      </c>
    </row>
    <row r="142" spans="1:9" x14ac:dyDescent="0.25">
      <c r="A142">
        <v>2024</v>
      </c>
      <c r="B142">
        <v>3</v>
      </c>
      <c r="C142">
        <v>5</v>
      </c>
      <c r="D142">
        <v>21</v>
      </c>
      <c r="E142">
        <v>8278</v>
      </c>
      <c r="F142">
        <v>188</v>
      </c>
      <c r="G142">
        <v>38</v>
      </c>
      <c r="H142">
        <v>13</v>
      </c>
      <c r="I142">
        <v>2492</v>
      </c>
    </row>
    <row r="143" spans="1:9" x14ac:dyDescent="0.25">
      <c r="A143">
        <v>2024</v>
      </c>
      <c r="B143">
        <v>3</v>
      </c>
      <c r="C143">
        <v>5</v>
      </c>
      <c r="D143">
        <v>22</v>
      </c>
      <c r="E143">
        <v>7656</v>
      </c>
      <c r="F143">
        <v>166</v>
      </c>
      <c r="G143">
        <v>28</v>
      </c>
      <c r="H143">
        <v>10</v>
      </c>
      <c r="I143">
        <v>1993</v>
      </c>
    </row>
    <row r="144" spans="1:9" x14ac:dyDescent="0.25">
      <c r="A144">
        <v>2024</v>
      </c>
      <c r="B144">
        <v>3</v>
      </c>
      <c r="C144">
        <v>5</v>
      </c>
      <c r="D144">
        <v>23</v>
      </c>
      <c r="E144">
        <v>6829</v>
      </c>
      <c r="F144">
        <v>128</v>
      </c>
      <c r="G144">
        <v>19</v>
      </c>
      <c r="H144">
        <v>7</v>
      </c>
      <c r="I144">
        <v>1770</v>
      </c>
    </row>
    <row r="145" spans="1:9" x14ac:dyDescent="0.25">
      <c r="A145">
        <v>2024</v>
      </c>
      <c r="B145">
        <v>3</v>
      </c>
      <c r="C145">
        <v>5</v>
      </c>
      <c r="D145">
        <v>24</v>
      </c>
      <c r="E145">
        <v>5981</v>
      </c>
      <c r="F145">
        <v>98</v>
      </c>
      <c r="G145">
        <v>18</v>
      </c>
      <c r="H145">
        <v>6</v>
      </c>
      <c r="I145">
        <v>1479</v>
      </c>
    </row>
    <row r="146" spans="1:9" x14ac:dyDescent="0.25">
      <c r="A146">
        <v>2024</v>
      </c>
      <c r="B146">
        <v>4</v>
      </c>
      <c r="C146">
        <v>2</v>
      </c>
      <c r="D146">
        <v>1</v>
      </c>
      <c r="E146">
        <v>5128</v>
      </c>
      <c r="F146">
        <v>84</v>
      </c>
      <c r="G146">
        <v>17</v>
      </c>
      <c r="H146">
        <v>5</v>
      </c>
      <c r="I146">
        <v>1378</v>
      </c>
    </row>
    <row r="147" spans="1:9" x14ac:dyDescent="0.25">
      <c r="A147">
        <v>2024</v>
      </c>
      <c r="B147">
        <v>4</v>
      </c>
      <c r="C147">
        <v>2</v>
      </c>
      <c r="D147">
        <v>2</v>
      </c>
      <c r="E147">
        <v>4553</v>
      </c>
      <c r="F147">
        <v>68</v>
      </c>
      <c r="G147">
        <v>12</v>
      </c>
      <c r="H147">
        <v>4</v>
      </c>
      <c r="I147">
        <v>1186</v>
      </c>
    </row>
    <row r="148" spans="1:9" x14ac:dyDescent="0.25">
      <c r="A148">
        <v>2024</v>
      </c>
      <c r="B148">
        <v>4</v>
      </c>
      <c r="C148">
        <v>2</v>
      </c>
      <c r="D148">
        <v>3</v>
      </c>
      <c r="E148">
        <v>4117</v>
      </c>
      <c r="F148">
        <v>58</v>
      </c>
      <c r="G148">
        <v>10</v>
      </c>
      <c r="H148">
        <v>3</v>
      </c>
      <c r="I148">
        <v>1058</v>
      </c>
    </row>
    <row r="149" spans="1:9" x14ac:dyDescent="0.25">
      <c r="A149">
        <v>2024</v>
      </c>
      <c r="B149">
        <v>4</v>
      </c>
      <c r="C149">
        <v>2</v>
      </c>
      <c r="D149">
        <v>4</v>
      </c>
      <c r="E149">
        <v>3763</v>
      </c>
      <c r="F149">
        <v>53</v>
      </c>
      <c r="G149">
        <v>9</v>
      </c>
      <c r="H149">
        <v>3</v>
      </c>
      <c r="I149">
        <v>962</v>
      </c>
    </row>
    <row r="150" spans="1:9" x14ac:dyDescent="0.25">
      <c r="A150">
        <v>2024</v>
      </c>
      <c r="B150">
        <v>4</v>
      </c>
      <c r="C150">
        <v>2</v>
      </c>
      <c r="D150">
        <v>5</v>
      </c>
      <c r="E150">
        <v>3561</v>
      </c>
      <c r="F150">
        <v>57</v>
      </c>
      <c r="G150">
        <v>21</v>
      </c>
      <c r="H150">
        <v>4</v>
      </c>
      <c r="I150">
        <v>1086</v>
      </c>
    </row>
    <row r="151" spans="1:9" x14ac:dyDescent="0.25">
      <c r="A151">
        <v>2024</v>
      </c>
      <c r="B151">
        <v>4</v>
      </c>
      <c r="C151">
        <v>2</v>
      </c>
      <c r="D151">
        <v>6</v>
      </c>
      <c r="E151">
        <v>3900</v>
      </c>
      <c r="F151">
        <v>84</v>
      </c>
      <c r="G151">
        <v>14</v>
      </c>
      <c r="H151">
        <v>5</v>
      </c>
      <c r="I151">
        <v>989</v>
      </c>
    </row>
    <row r="152" spans="1:9" x14ac:dyDescent="0.25">
      <c r="A152">
        <v>2024</v>
      </c>
      <c r="B152">
        <v>4</v>
      </c>
      <c r="C152">
        <v>2</v>
      </c>
      <c r="D152">
        <v>7</v>
      </c>
      <c r="E152">
        <v>4405</v>
      </c>
      <c r="F152">
        <v>113</v>
      </c>
      <c r="G152">
        <v>19</v>
      </c>
      <c r="H152">
        <v>7</v>
      </c>
      <c r="I152">
        <v>1290</v>
      </c>
    </row>
    <row r="153" spans="1:9" x14ac:dyDescent="0.25">
      <c r="A153">
        <v>2024</v>
      </c>
      <c r="B153">
        <v>4</v>
      </c>
      <c r="C153">
        <v>2</v>
      </c>
      <c r="D153">
        <v>8</v>
      </c>
      <c r="E153">
        <v>4738</v>
      </c>
      <c r="F153">
        <v>121</v>
      </c>
      <c r="G153">
        <v>41</v>
      </c>
      <c r="H153">
        <v>12</v>
      </c>
      <c r="I153">
        <v>1703</v>
      </c>
    </row>
    <row r="154" spans="1:9" x14ac:dyDescent="0.25">
      <c r="A154">
        <v>2024</v>
      </c>
      <c r="B154">
        <v>4</v>
      </c>
      <c r="C154">
        <v>2</v>
      </c>
      <c r="D154">
        <v>9</v>
      </c>
      <c r="E154">
        <v>5795</v>
      </c>
      <c r="F154">
        <v>159</v>
      </c>
      <c r="G154">
        <v>56</v>
      </c>
      <c r="H154">
        <v>16</v>
      </c>
      <c r="I154">
        <v>2319</v>
      </c>
    </row>
    <row r="155" spans="1:9" x14ac:dyDescent="0.25">
      <c r="A155">
        <v>2024</v>
      </c>
      <c r="B155">
        <v>4</v>
      </c>
      <c r="C155">
        <v>2</v>
      </c>
      <c r="D155">
        <v>10</v>
      </c>
      <c r="E155">
        <v>7123</v>
      </c>
      <c r="F155">
        <v>210</v>
      </c>
      <c r="G155">
        <v>53</v>
      </c>
      <c r="H155">
        <v>19</v>
      </c>
      <c r="I155">
        <v>2892</v>
      </c>
    </row>
    <row r="156" spans="1:9" x14ac:dyDescent="0.25">
      <c r="A156">
        <v>2024</v>
      </c>
      <c r="B156">
        <v>4</v>
      </c>
      <c r="C156">
        <v>2</v>
      </c>
      <c r="D156">
        <v>11</v>
      </c>
      <c r="E156">
        <v>7904</v>
      </c>
      <c r="F156">
        <v>232</v>
      </c>
      <c r="G156">
        <v>57</v>
      </c>
      <c r="H156">
        <v>22</v>
      </c>
      <c r="I156">
        <v>2948</v>
      </c>
    </row>
    <row r="157" spans="1:9" x14ac:dyDescent="0.25">
      <c r="A157">
        <v>2024</v>
      </c>
      <c r="B157">
        <v>4</v>
      </c>
      <c r="C157">
        <v>2</v>
      </c>
      <c r="D157">
        <v>12</v>
      </c>
      <c r="E157">
        <v>9185</v>
      </c>
      <c r="F157">
        <v>305</v>
      </c>
      <c r="G157">
        <v>75</v>
      </c>
      <c r="H157">
        <v>24</v>
      </c>
      <c r="I157">
        <v>3259</v>
      </c>
    </row>
    <row r="158" spans="1:9" x14ac:dyDescent="0.25">
      <c r="A158">
        <v>2024</v>
      </c>
      <c r="B158">
        <v>4</v>
      </c>
      <c r="C158">
        <v>2</v>
      </c>
      <c r="D158">
        <v>13</v>
      </c>
      <c r="E158">
        <v>9245</v>
      </c>
      <c r="F158">
        <v>278</v>
      </c>
      <c r="G158">
        <v>64</v>
      </c>
      <c r="H158">
        <v>24</v>
      </c>
      <c r="I158">
        <v>3665</v>
      </c>
    </row>
    <row r="159" spans="1:9" x14ac:dyDescent="0.25">
      <c r="A159">
        <v>2024</v>
      </c>
      <c r="B159">
        <v>4</v>
      </c>
      <c r="C159">
        <v>2</v>
      </c>
      <c r="D159">
        <v>14</v>
      </c>
      <c r="E159">
        <v>9100</v>
      </c>
      <c r="F159">
        <v>254</v>
      </c>
      <c r="G159">
        <v>89</v>
      </c>
      <c r="H159">
        <v>28</v>
      </c>
      <c r="I159">
        <v>3887</v>
      </c>
    </row>
    <row r="160" spans="1:9" x14ac:dyDescent="0.25">
      <c r="A160">
        <v>2024</v>
      </c>
      <c r="B160">
        <v>4</v>
      </c>
      <c r="C160">
        <v>2</v>
      </c>
      <c r="D160">
        <v>15</v>
      </c>
      <c r="E160">
        <v>9524</v>
      </c>
      <c r="F160">
        <v>275</v>
      </c>
      <c r="G160">
        <v>58</v>
      </c>
      <c r="H160">
        <v>25</v>
      </c>
      <c r="I160">
        <v>3403</v>
      </c>
    </row>
    <row r="161" spans="1:9" x14ac:dyDescent="0.25">
      <c r="A161">
        <v>2024</v>
      </c>
      <c r="B161">
        <v>4</v>
      </c>
      <c r="C161">
        <v>2</v>
      </c>
      <c r="D161">
        <v>16</v>
      </c>
      <c r="E161">
        <v>9524</v>
      </c>
      <c r="F161">
        <v>271</v>
      </c>
      <c r="G161">
        <v>83</v>
      </c>
      <c r="H161">
        <v>27</v>
      </c>
      <c r="I161">
        <v>3599</v>
      </c>
    </row>
    <row r="162" spans="1:9" x14ac:dyDescent="0.25">
      <c r="A162">
        <v>2024</v>
      </c>
      <c r="B162">
        <v>4</v>
      </c>
      <c r="C162">
        <v>2</v>
      </c>
      <c r="D162">
        <v>17</v>
      </c>
      <c r="E162">
        <v>9761</v>
      </c>
      <c r="F162">
        <v>260</v>
      </c>
      <c r="G162">
        <v>89</v>
      </c>
      <c r="H162">
        <v>28</v>
      </c>
      <c r="I162">
        <v>3920</v>
      </c>
    </row>
    <row r="163" spans="1:9" x14ac:dyDescent="0.25">
      <c r="A163">
        <v>2024</v>
      </c>
      <c r="B163">
        <v>4</v>
      </c>
      <c r="C163">
        <v>2</v>
      </c>
      <c r="D163">
        <v>18</v>
      </c>
      <c r="E163">
        <v>10015</v>
      </c>
      <c r="F163">
        <v>271</v>
      </c>
      <c r="G163">
        <v>48</v>
      </c>
      <c r="H163">
        <v>22</v>
      </c>
      <c r="I163">
        <v>3484</v>
      </c>
    </row>
    <row r="164" spans="1:9" x14ac:dyDescent="0.25">
      <c r="A164">
        <v>2024</v>
      </c>
      <c r="B164">
        <v>4</v>
      </c>
      <c r="C164">
        <v>2</v>
      </c>
      <c r="D164">
        <v>19</v>
      </c>
      <c r="E164">
        <v>9409</v>
      </c>
      <c r="F164">
        <v>239</v>
      </c>
      <c r="G164">
        <v>38</v>
      </c>
      <c r="H164">
        <v>19</v>
      </c>
      <c r="I164">
        <v>3300</v>
      </c>
    </row>
    <row r="165" spans="1:9" x14ac:dyDescent="0.25">
      <c r="A165">
        <v>2024</v>
      </c>
      <c r="B165">
        <v>4</v>
      </c>
      <c r="C165">
        <v>2</v>
      </c>
      <c r="D165">
        <v>20</v>
      </c>
      <c r="E165">
        <v>8057</v>
      </c>
      <c r="F165">
        <v>189</v>
      </c>
      <c r="G165">
        <v>47</v>
      </c>
      <c r="H165">
        <v>17</v>
      </c>
      <c r="I165">
        <v>2731</v>
      </c>
    </row>
    <row r="166" spans="1:9" x14ac:dyDescent="0.25">
      <c r="A166">
        <v>2024</v>
      </c>
      <c r="B166">
        <v>4</v>
      </c>
      <c r="C166">
        <v>2</v>
      </c>
      <c r="D166">
        <v>21</v>
      </c>
      <c r="E166">
        <v>7566</v>
      </c>
      <c r="F166">
        <v>171</v>
      </c>
      <c r="G166">
        <v>44</v>
      </c>
      <c r="H166">
        <v>15</v>
      </c>
      <c r="I166">
        <v>2444</v>
      </c>
    </row>
    <row r="167" spans="1:9" x14ac:dyDescent="0.25">
      <c r="A167">
        <v>2024</v>
      </c>
      <c r="B167">
        <v>4</v>
      </c>
      <c r="C167">
        <v>2</v>
      </c>
      <c r="D167">
        <v>22</v>
      </c>
      <c r="E167">
        <v>7007</v>
      </c>
      <c r="F167">
        <v>152</v>
      </c>
      <c r="G167">
        <v>31</v>
      </c>
      <c r="H167">
        <v>11</v>
      </c>
      <c r="I167">
        <v>2054</v>
      </c>
    </row>
    <row r="168" spans="1:9" x14ac:dyDescent="0.25">
      <c r="A168">
        <v>2024</v>
      </c>
      <c r="B168">
        <v>4</v>
      </c>
      <c r="C168">
        <v>2</v>
      </c>
      <c r="D168">
        <v>23</v>
      </c>
      <c r="E168">
        <v>6516</v>
      </c>
      <c r="F168">
        <v>143</v>
      </c>
      <c r="G168">
        <v>24</v>
      </c>
      <c r="H168">
        <v>8</v>
      </c>
      <c r="I168">
        <v>1754</v>
      </c>
    </row>
    <row r="169" spans="1:9" x14ac:dyDescent="0.25">
      <c r="A169">
        <v>2024</v>
      </c>
      <c r="B169">
        <v>4</v>
      </c>
      <c r="C169">
        <v>2</v>
      </c>
      <c r="D169">
        <v>24</v>
      </c>
      <c r="E169">
        <v>5739</v>
      </c>
      <c r="F169">
        <v>111</v>
      </c>
      <c r="G169">
        <v>18</v>
      </c>
      <c r="H169">
        <v>6</v>
      </c>
      <c r="I169">
        <v>1595</v>
      </c>
    </row>
    <row r="170" spans="1:9" x14ac:dyDescent="0.25">
      <c r="A170">
        <v>2024</v>
      </c>
      <c r="B170">
        <v>4</v>
      </c>
      <c r="C170">
        <v>5</v>
      </c>
      <c r="D170">
        <v>1</v>
      </c>
      <c r="E170">
        <v>5065</v>
      </c>
      <c r="F170">
        <v>75</v>
      </c>
      <c r="G170">
        <v>8</v>
      </c>
      <c r="H170">
        <v>3</v>
      </c>
      <c r="I170">
        <v>1215</v>
      </c>
    </row>
    <row r="171" spans="1:9" x14ac:dyDescent="0.25">
      <c r="A171">
        <v>2024</v>
      </c>
      <c r="B171">
        <v>4</v>
      </c>
      <c r="C171">
        <v>5</v>
      </c>
      <c r="D171">
        <v>2</v>
      </c>
      <c r="E171">
        <v>4784</v>
      </c>
      <c r="F171">
        <v>71</v>
      </c>
      <c r="G171">
        <v>10</v>
      </c>
      <c r="H171">
        <v>3</v>
      </c>
      <c r="I171">
        <v>1148</v>
      </c>
    </row>
    <row r="172" spans="1:9" x14ac:dyDescent="0.25">
      <c r="A172">
        <v>2024</v>
      </c>
      <c r="B172">
        <v>4</v>
      </c>
      <c r="C172">
        <v>5</v>
      </c>
      <c r="D172">
        <v>3</v>
      </c>
      <c r="E172">
        <v>4485</v>
      </c>
      <c r="F172">
        <v>67</v>
      </c>
      <c r="G172">
        <v>8</v>
      </c>
      <c r="H172">
        <v>3</v>
      </c>
      <c r="I172">
        <v>1046</v>
      </c>
    </row>
    <row r="173" spans="1:9" x14ac:dyDescent="0.25">
      <c r="A173">
        <v>2024</v>
      </c>
      <c r="B173">
        <v>4</v>
      </c>
      <c r="C173">
        <v>5</v>
      </c>
      <c r="D173">
        <v>4</v>
      </c>
      <c r="E173">
        <v>4245</v>
      </c>
      <c r="F173">
        <v>65</v>
      </c>
      <c r="G173">
        <v>9</v>
      </c>
      <c r="H173">
        <v>3</v>
      </c>
      <c r="I173">
        <v>1024</v>
      </c>
    </row>
    <row r="174" spans="1:9" x14ac:dyDescent="0.25">
      <c r="A174">
        <v>2024</v>
      </c>
      <c r="B174">
        <v>4</v>
      </c>
      <c r="C174">
        <v>5</v>
      </c>
      <c r="D174">
        <v>5</v>
      </c>
      <c r="E174">
        <v>4448</v>
      </c>
      <c r="F174">
        <v>88</v>
      </c>
      <c r="G174">
        <v>14</v>
      </c>
      <c r="H174">
        <v>5</v>
      </c>
      <c r="I174">
        <v>1121</v>
      </c>
    </row>
    <row r="175" spans="1:9" x14ac:dyDescent="0.25">
      <c r="A175">
        <v>2024</v>
      </c>
      <c r="B175">
        <v>4</v>
      </c>
      <c r="C175">
        <v>5</v>
      </c>
      <c r="D175">
        <v>6</v>
      </c>
      <c r="E175">
        <v>6070</v>
      </c>
      <c r="F175">
        <v>167</v>
      </c>
      <c r="G175">
        <v>37</v>
      </c>
      <c r="H175">
        <v>11</v>
      </c>
      <c r="I175">
        <v>1607</v>
      </c>
    </row>
    <row r="176" spans="1:9" x14ac:dyDescent="0.25">
      <c r="A176">
        <v>2024</v>
      </c>
      <c r="B176">
        <v>4</v>
      </c>
      <c r="C176">
        <v>5</v>
      </c>
      <c r="D176">
        <v>7</v>
      </c>
      <c r="E176">
        <v>7901</v>
      </c>
      <c r="F176">
        <v>227</v>
      </c>
      <c r="G176">
        <v>46</v>
      </c>
      <c r="H176">
        <v>18</v>
      </c>
      <c r="I176">
        <v>2738</v>
      </c>
    </row>
    <row r="177" spans="1:9" x14ac:dyDescent="0.25">
      <c r="A177">
        <v>2024</v>
      </c>
      <c r="B177">
        <v>4</v>
      </c>
      <c r="C177">
        <v>5</v>
      </c>
      <c r="D177">
        <v>8</v>
      </c>
      <c r="E177">
        <v>9289</v>
      </c>
      <c r="F177">
        <v>280</v>
      </c>
      <c r="G177">
        <v>55</v>
      </c>
      <c r="H177">
        <v>23</v>
      </c>
      <c r="I177">
        <v>3429</v>
      </c>
    </row>
    <row r="178" spans="1:9" x14ac:dyDescent="0.25">
      <c r="A178">
        <v>2024</v>
      </c>
      <c r="B178">
        <v>4</v>
      </c>
      <c r="C178">
        <v>5</v>
      </c>
      <c r="D178">
        <v>9</v>
      </c>
      <c r="E178">
        <v>8620</v>
      </c>
      <c r="F178">
        <v>254</v>
      </c>
      <c r="G178">
        <v>61</v>
      </c>
      <c r="H178">
        <v>23</v>
      </c>
      <c r="I178">
        <v>3415</v>
      </c>
    </row>
    <row r="179" spans="1:9" x14ac:dyDescent="0.25">
      <c r="A179">
        <v>2024</v>
      </c>
      <c r="B179">
        <v>4</v>
      </c>
      <c r="C179">
        <v>5</v>
      </c>
      <c r="D179">
        <v>10</v>
      </c>
      <c r="E179">
        <v>8007</v>
      </c>
      <c r="F179">
        <v>239</v>
      </c>
      <c r="G179">
        <v>53</v>
      </c>
      <c r="H179">
        <v>20</v>
      </c>
      <c r="I179">
        <v>2864</v>
      </c>
    </row>
    <row r="180" spans="1:9" x14ac:dyDescent="0.25">
      <c r="A180">
        <v>2024</v>
      </c>
      <c r="B180">
        <v>4</v>
      </c>
      <c r="C180">
        <v>5</v>
      </c>
      <c r="D180">
        <v>11</v>
      </c>
      <c r="E180">
        <v>8061</v>
      </c>
      <c r="F180">
        <v>240</v>
      </c>
      <c r="G180">
        <v>54</v>
      </c>
      <c r="H180">
        <v>21</v>
      </c>
      <c r="I180">
        <v>2839</v>
      </c>
    </row>
    <row r="181" spans="1:9" x14ac:dyDescent="0.25">
      <c r="A181">
        <v>2024</v>
      </c>
      <c r="B181">
        <v>4</v>
      </c>
      <c r="C181">
        <v>5</v>
      </c>
      <c r="D181">
        <v>12</v>
      </c>
      <c r="E181">
        <v>8277</v>
      </c>
      <c r="F181">
        <v>240</v>
      </c>
      <c r="G181">
        <v>63</v>
      </c>
      <c r="H181">
        <v>22</v>
      </c>
      <c r="I181">
        <v>3146</v>
      </c>
    </row>
    <row r="182" spans="1:9" x14ac:dyDescent="0.25">
      <c r="A182">
        <v>2024</v>
      </c>
      <c r="B182">
        <v>4</v>
      </c>
      <c r="C182">
        <v>5</v>
      </c>
      <c r="D182">
        <v>13</v>
      </c>
      <c r="E182">
        <v>8450</v>
      </c>
      <c r="F182">
        <v>242</v>
      </c>
      <c r="G182">
        <v>60</v>
      </c>
      <c r="H182">
        <v>23</v>
      </c>
      <c r="I182">
        <v>3188</v>
      </c>
    </row>
    <row r="183" spans="1:9" x14ac:dyDescent="0.25">
      <c r="A183">
        <v>2024</v>
      </c>
      <c r="B183">
        <v>4</v>
      </c>
      <c r="C183">
        <v>5</v>
      </c>
      <c r="D183">
        <v>14</v>
      </c>
      <c r="E183">
        <v>8950</v>
      </c>
      <c r="F183">
        <v>258</v>
      </c>
      <c r="G183">
        <v>56</v>
      </c>
      <c r="H183">
        <v>23</v>
      </c>
      <c r="I183">
        <v>3273</v>
      </c>
    </row>
    <row r="184" spans="1:9" x14ac:dyDescent="0.25">
      <c r="A184">
        <v>2024</v>
      </c>
      <c r="B184">
        <v>4</v>
      </c>
      <c r="C184">
        <v>5</v>
      </c>
      <c r="D184">
        <v>15</v>
      </c>
      <c r="E184">
        <v>9570</v>
      </c>
      <c r="F184">
        <v>276</v>
      </c>
      <c r="G184">
        <v>59</v>
      </c>
      <c r="H184">
        <v>24</v>
      </c>
      <c r="I184">
        <v>3305</v>
      </c>
    </row>
    <row r="185" spans="1:9" x14ac:dyDescent="0.25">
      <c r="A185">
        <v>2024</v>
      </c>
      <c r="B185">
        <v>4</v>
      </c>
      <c r="C185">
        <v>5</v>
      </c>
      <c r="D185">
        <v>16</v>
      </c>
      <c r="E185">
        <v>10730</v>
      </c>
      <c r="F185">
        <v>310</v>
      </c>
      <c r="G185">
        <v>82</v>
      </c>
      <c r="H185">
        <v>29</v>
      </c>
      <c r="I185">
        <v>3962</v>
      </c>
    </row>
    <row r="186" spans="1:9" x14ac:dyDescent="0.25">
      <c r="A186">
        <v>2024</v>
      </c>
      <c r="B186">
        <v>4</v>
      </c>
      <c r="C186">
        <v>5</v>
      </c>
      <c r="D186">
        <v>17</v>
      </c>
      <c r="E186">
        <v>11713</v>
      </c>
      <c r="F186">
        <v>330</v>
      </c>
      <c r="G186">
        <v>70</v>
      </c>
      <c r="H186">
        <v>29</v>
      </c>
      <c r="I186">
        <v>4032</v>
      </c>
    </row>
    <row r="187" spans="1:9" x14ac:dyDescent="0.25">
      <c r="A187">
        <v>2024</v>
      </c>
      <c r="B187">
        <v>4</v>
      </c>
      <c r="C187">
        <v>5</v>
      </c>
      <c r="D187">
        <v>18</v>
      </c>
      <c r="E187">
        <v>11873</v>
      </c>
      <c r="F187">
        <v>329</v>
      </c>
      <c r="G187">
        <v>83</v>
      </c>
      <c r="H187">
        <v>30</v>
      </c>
      <c r="I187">
        <v>4258</v>
      </c>
    </row>
    <row r="188" spans="1:9" x14ac:dyDescent="0.25">
      <c r="A188">
        <v>2024</v>
      </c>
      <c r="B188">
        <v>4</v>
      </c>
      <c r="C188">
        <v>5</v>
      </c>
      <c r="D188">
        <v>19</v>
      </c>
      <c r="E188">
        <v>10226</v>
      </c>
      <c r="F188">
        <v>264</v>
      </c>
      <c r="G188">
        <v>62</v>
      </c>
      <c r="H188">
        <v>23</v>
      </c>
      <c r="I188">
        <v>3720</v>
      </c>
    </row>
    <row r="189" spans="1:9" x14ac:dyDescent="0.25">
      <c r="A189">
        <v>2024</v>
      </c>
      <c r="B189">
        <v>4</v>
      </c>
      <c r="C189">
        <v>5</v>
      </c>
      <c r="D189">
        <v>20</v>
      </c>
      <c r="E189">
        <v>8472</v>
      </c>
      <c r="F189">
        <v>198</v>
      </c>
      <c r="G189">
        <v>52</v>
      </c>
      <c r="H189">
        <v>17</v>
      </c>
      <c r="I189">
        <v>2978</v>
      </c>
    </row>
    <row r="190" spans="1:9" x14ac:dyDescent="0.25">
      <c r="A190">
        <v>2024</v>
      </c>
      <c r="B190">
        <v>4</v>
      </c>
      <c r="C190">
        <v>5</v>
      </c>
      <c r="D190">
        <v>21</v>
      </c>
      <c r="E190">
        <v>8063</v>
      </c>
      <c r="F190">
        <v>187</v>
      </c>
      <c r="G190">
        <v>39</v>
      </c>
      <c r="H190">
        <v>13</v>
      </c>
      <c r="I190">
        <v>2596</v>
      </c>
    </row>
    <row r="191" spans="1:9" x14ac:dyDescent="0.25">
      <c r="A191">
        <v>2024</v>
      </c>
      <c r="B191">
        <v>4</v>
      </c>
      <c r="C191">
        <v>5</v>
      </c>
      <c r="D191">
        <v>22</v>
      </c>
      <c r="E191">
        <v>7426</v>
      </c>
      <c r="F191">
        <v>166</v>
      </c>
      <c r="G191">
        <v>29</v>
      </c>
      <c r="H191">
        <v>10</v>
      </c>
      <c r="I191">
        <v>2100</v>
      </c>
    </row>
    <row r="192" spans="1:9" x14ac:dyDescent="0.25">
      <c r="A192">
        <v>2024</v>
      </c>
      <c r="B192">
        <v>4</v>
      </c>
      <c r="C192">
        <v>5</v>
      </c>
      <c r="D192">
        <v>23</v>
      </c>
      <c r="E192">
        <v>6624</v>
      </c>
      <c r="F192">
        <v>127</v>
      </c>
      <c r="G192">
        <v>20</v>
      </c>
      <c r="H192">
        <v>8</v>
      </c>
      <c r="I192">
        <v>1845</v>
      </c>
    </row>
    <row r="193" spans="1:9" x14ac:dyDescent="0.25">
      <c r="A193">
        <v>2024</v>
      </c>
      <c r="B193">
        <v>4</v>
      </c>
      <c r="C193">
        <v>5</v>
      </c>
      <c r="D193">
        <v>24</v>
      </c>
      <c r="E193">
        <v>5800</v>
      </c>
      <c r="F193">
        <v>98</v>
      </c>
      <c r="G193">
        <v>18</v>
      </c>
      <c r="H193">
        <v>6</v>
      </c>
      <c r="I193">
        <v>1546</v>
      </c>
    </row>
    <row r="194" spans="1:9" x14ac:dyDescent="0.25">
      <c r="A194">
        <v>2024</v>
      </c>
      <c r="B194">
        <v>5</v>
      </c>
      <c r="C194">
        <v>2</v>
      </c>
      <c r="D194">
        <v>1</v>
      </c>
      <c r="E194">
        <v>4908</v>
      </c>
      <c r="F194">
        <v>85</v>
      </c>
      <c r="G194">
        <v>17</v>
      </c>
      <c r="H194">
        <v>5</v>
      </c>
      <c r="I194">
        <v>1399</v>
      </c>
    </row>
    <row r="195" spans="1:9" x14ac:dyDescent="0.25">
      <c r="A195">
        <v>2024</v>
      </c>
      <c r="B195">
        <v>5</v>
      </c>
      <c r="C195">
        <v>2</v>
      </c>
      <c r="D195">
        <v>2</v>
      </c>
      <c r="E195">
        <v>4365</v>
      </c>
      <c r="F195">
        <v>68</v>
      </c>
      <c r="G195">
        <v>12</v>
      </c>
      <c r="H195">
        <v>4</v>
      </c>
      <c r="I195">
        <v>1201</v>
      </c>
    </row>
    <row r="196" spans="1:9" x14ac:dyDescent="0.25">
      <c r="A196">
        <v>2024</v>
      </c>
      <c r="B196">
        <v>5</v>
      </c>
      <c r="C196">
        <v>2</v>
      </c>
      <c r="D196">
        <v>3</v>
      </c>
      <c r="E196">
        <v>3965</v>
      </c>
      <c r="F196">
        <v>58</v>
      </c>
      <c r="G196">
        <v>10</v>
      </c>
      <c r="H196">
        <v>3</v>
      </c>
      <c r="I196">
        <v>1071</v>
      </c>
    </row>
    <row r="197" spans="1:9" x14ac:dyDescent="0.25">
      <c r="A197">
        <v>2024</v>
      </c>
      <c r="B197">
        <v>5</v>
      </c>
      <c r="C197">
        <v>2</v>
      </c>
      <c r="D197">
        <v>4</v>
      </c>
      <c r="E197">
        <v>3633</v>
      </c>
      <c r="F197">
        <v>53</v>
      </c>
      <c r="G197">
        <v>9</v>
      </c>
      <c r="H197">
        <v>3</v>
      </c>
      <c r="I197">
        <v>973</v>
      </c>
    </row>
    <row r="198" spans="1:9" x14ac:dyDescent="0.25">
      <c r="A198">
        <v>2024</v>
      </c>
      <c r="B198">
        <v>5</v>
      </c>
      <c r="C198">
        <v>2</v>
      </c>
      <c r="D198">
        <v>5</v>
      </c>
      <c r="E198">
        <v>3451</v>
      </c>
      <c r="F198">
        <v>57</v>
      </c>
      <c r="G198">
        <v>20</v>
      </c>
      <c r="H198">
        <v>4</v>
      </c>
      <c r="I198">
        <v>1100</v>
      </c>
    </row>
    <row r="199" spans="1:9" x14ac:dyDescent="0.25">
      <c r="A199">
        <v>2024</v>
      </c>
      <c r="B199">
        <v>5</v>
      </c>
      <c r="C199">
        <v>2</v>
      </c>
      <c r="D199">
        <v>6</v>
      </c>
      <c r="E199">
        <v>3793</v>
      </c>
      <c r="F199">
        <v>85</v>
      </c>
      <c r="G199">
        <v>14</v>
      </c>
      <c r="H199">
        <v>5</v>
      </c>
      <c r="I199">
        <v>1002</v>
      </c>
    </row>
    <row r="200" spans="1:9" x14ac:dyDescent="0.25">
      <c r="A200">
        <v>2024</v>
      </c>
      <c r="B200">
        <v>5</v>
      </c>
      <c r="C200">
        <v>2</v>
      </c>
      <c r="D200">
        <v>7</v>
      </c>
      <c r="E200">
        <v>4283</v>
      </c>
      <c r="F200">
        <v>113</v>
      </c>
      <c r="G200">
        <v>19</v>
      </c>
      <c r="H200">
        <v>7</v>
      </c>
      <c r="I200">
        <v>1317</v>
      </c>
    </row>
    <row r="201" spans="1:9" x14ac:dyDescent="0.25">
      <c r="A201">
        <v>2024</v>
      </c>
      <c r="B201">
        <v>5</v>
      </c>
      <c r="C201">
        <v>2</v>
      </c>
      <c r="D201">
        <v>8</v>
      </c>
      <c r="E201">
        <v>4629</v>
      </c>
      <c r="F201">
        <v>122</v>
      </c>
      <c r="G201">
        <v>41</v>
      </c>
      <c r="H201">
        <v>12</v>
      </c>
      <c r="I201">
        <v>1765</v>
      </c>
    </row>
    <row r="202" spans="1:9" x14ac:dyDescent="0.25">
      <c r="A202">
        <v>2024</v>
      </c>
      <c r="B202">
        <v>5</v>
      </c>
      <c r="C202">
        <v>2</v>
      </c>
      <c r="D202">
        <v>9</v>
      </c>
      <c r="E202">
        <v>5707</v>
      </c>
      <c r="F202">
        <v>160</v>
      </c>
      <c r="G202">
        <v>55</v>
      </c>
      <c r="H202">
        <v>16</v>
      </c>
      <c r="I202">
        <v>2441</v>
      </c>
    </row>
    <row r="203" spans="1:9" x14ac:dyDescent="0.25">
      <c r="A203">
        <v>2024</v>
      </c>
      <c r="B203">
        <v>5</v>
      </c>
      <c r="C203">
        <v>2</v>
      </c>
      <c r="D203">
        <v>10</v>
      </c>
      <c r="E203">
        <v>7030</v>
      </c>
      <c r="F203">
        <v>213</v>
      </c>
      <c r="G203">
        <v>53</v>
      </c>
      <c r="H203">
        <v>19</v>
      </c>
      <c r="I203">
        <v>3012</v>
      </c>
    </row>
    <row r="204" spans="1:9" x14ac:dyDescent="0.25">
      <c r="A204">
        <v>2024</v>
      </c>
      <c r="B204">
        <v>5</v>
      </c>
      <c r="C204">
        <v>2</v>
      </c>
      <c r="D204">
        <v>11</v>
      </c>
      <c r="E204">
        <v>7804</v>
      </c>
      <c r="F204">
        <v>238</v>
      </c>
      <c r="G204">
        <v>57</v>
      </c>
      <c r="H204">
        <v>22</v>
      </c>
      <c r="I204">
        <v>3065</v>
      </c>
    </row>
    <row r="205" spans="1:9" x14ac:dyDescent="0.25">
      <c r="A205">
        <v>2024</v>
      </c>
      <c r="B205">
        <v>5</v>
      </c>
      <c r="C205">
        <v>2</v>
      </c>
      <c r="D205">
        <v>12</v>
      </c>
      <c r="E205">
        <v>8986</v>
      </c>
      <c r="F205">
        <v>312</v>
      </c>
      <c r="G205">
        <v>75</v>
      </c>
      <c r="H205">
        <v>24</v>
      </c>
      <c r="I205">
        <v>3351</v>
      </c>
    </row>
    <row r="206" spans="1:9" x14ac:dyDescent="0.25">
      <c r="A206">
        <v>2024</v>
      </c>
      <c r="B206">
        <v>5</v>
      </c>
      <c r="C206">
        <v>2</v>
      </c>
      <c r="D206">
        <v>13</v>
      </c>
      <c r="E206">
        <v>8985</v>
      </c>
      <c r="F206">
        <v>285</v>
      </c>
      <c r="G206">
        <v>64</v>
      </c>
      <c r="H206">
        <v>24</v>
      </c>
      <c r="I206">
        <v>3757</v>
      </c>
    </row>
    <row r="207" spans="1:9" x14ac:dyDescent="0.25">
      <c r="A207">
        <v>2024</v>
      </c>
      <c r="B207">
        <v>5</v>
      </c>
      <c r="C207">
        <v>2</v>
      </c>
      <c r="D207">
        <v>14</v>
      </c>
      <c r="E207">
        <v>8781</v>
      </c>
      <c r="F207">
        <v>260</v>
      </c>
      <c r="G207">
        <v>88</v>
      </c>
      <c r="H207">
        <v>28</v>
      </c>
      <c r="I207">
        <v>3964</v>
      </c>
    </row>
    <row r="208" spans="1:9" x14ac:dyDescent="0.25">
      <c r="A208">
        <v>2024</v>
      </c>
      <c r="B208">
        <v>5</v>
      </c>
      <c r="C208">
        <v>2</v>
      </c>
      <c r="D208">
        <v>15</v>
      </c>
      <c r="E208">
        <v>9151</v>
      </c>
      <c r="F208">
        <v>282</v>
      </c>
      <c r="G208">
        <v>58</v>
      </c>
      <c r="H208">
        <v>25</v>
      </c>
      <c r="I208">
        <v>3505</v>
      </c>
    </row>
    <row r="209" spans="1:9" x14ac:dyDescent="0.25">
      <c r="A209">
        <v>2024</v>
      </c>
      <c r="B209">
        <v>5</v>
      </c>
      <c r="C209">
        <v>2</v>
      </c>
      <c r="D209">
        <v>16</v>
      </c>
      <c r="E209">
        <v>9119</v>
      </c>
      <c r="F209">
        <v>277</v>
      </c>
      <c r="G209">
        <v>83</v>
      </c>
      <c r="H209">
        <v>27</v>
      </c>
      <c r="I209">
        <v>3673</v>
      </c>
    </row>
    <row r="210" spans="1:9" x14ac:dyDescent="0.25">
      <c r="A210">
        <v>2024</v>
      </c>
      <c r="B210">
        <v>5</v>
      </c>
      <c r="C210">
        <v>2</v>
      </c>
      <c r="D210">
        <v>17</v>
      </c>
      <c r="E210">
        <v>9365</v>
      </c>
      <c r="F210">
        <v>265</v>
      </c>
      <c r="G210">
        <v>89</v>
      </c>
      <c r="H210">
        <v>28</v>
      </c>
      <c r="I210">
        <v>4028</v>
      </c>
    </row>
    <row r="211" spans="1:9" x14ac:dyDescent="0.25">
      <c r="A211">
        <v>2024</v>
      </c>
      <c r="B211">
        <v>5</v>
      </c>
      <c r="C211">
        <v>2</v>
      </c>
      <c r="D211">
        <v>18</v>
      </c>
      <c r="E211">
        <v>9546</v>
      </c>
      <c r="F211">
        <v>279</v>
      </c>
      <c r="G211">
        <v>48</v>
      </c>
      <c r="H211">
        <v>22</v>
      </c>
      <c r="I211">
        <v>3565</v>
      </c>
    </row>
    <row r="212" spans="1:9" x14ac:dyDescent="0.25">
      <c r="A212">
        <v>2024</v>
      </c>
      <c r="B212">
        <v>5</v>
      </c>
      <c r="C212">
        <v>2</v>
      </c>
      <c r="D212">
        <v>19</v>
      </c>
      <c r="E212">
        <v>9007</v>
      </c>
      <c r="F212">
        <v>246</v>
      </c>
      <c r="G212">
        <v>38</v>
      </c>
      <c r="H212">
        <v>19</v>
      </c>
      <c r="I212">
        <v>3380</v>
      </c>
    </row>
    <row r="213" spans="1:9" x14ac:dyDescent="0.25">
      <c r="A213">
        <v>2024</v>
      </c>
      <c r="B213">
        <v>5</v>
      </c>
      <c r="C213">
        <v>2</v>
      </c>
      <c r="D213">
        <v>20</v>
      </c>
      <c r="E213">
        <v>7741</v>
      </c>
      <c r="F213">
        <v>193</v>
      </c>
      <c r="G213">
        <v>47</v>
      </c>
      <c r="H213">
        <v>17</v>
      </c>
      <c r="I213">
        <v>2778</v>
      </c>
    </row>
    <row r="214" spans="1:9" x14ac:dyDescent="0.25">
      <c r="A214">
        <v>2024</v>
      </c>
      <c r="B214">
        <v>5</v>
      </c>
      <c r="C214">
        <v>2</v>
      </c>
      <c r="D214">
        <v>21</v>
      </c>
      <c r="E214">
        <v>7289</v>
      </c>
      <c r="F214">
        <v>174</v>
      </c>
      <c r="G214">
        <v>44</v>
      </c>
      <c r="H214">
        <v>15</v>
      </c>
      <c r="I214">
        <v>2493</v>
      </c>
    </row>
    <row r="215" spans="1:9" x14ac:dyDescent="0.25">
      <c r="A215">
        <v>2024</v>
      </c>
      <c r="B215">
        <v>5</v>
      </c>
      <c r="C215">
        <v>2</v>
      </c>
      <c r="D215">
        <v>22</v>
      </c>
      <c r="E215">
        <v>6738</v>
      </c>
      <c r="F215">
        <v>154</v>
      </c>
      <c r="G215">
        <v>31</v>
      </c>
      <c r="H215">
        <v>11</v>
      </c>
      <c r="I215">
        <v>2093</v>
      </c>
    </row>
    <row r="216" spans="1:9" x14ac:dyDescent="0.25">
      <c r="A216">
        <v>2024</v>
      </c>
      <c r="B216">
        <v>5</v>
      </c>
      <c r="C216">
        <v>2</v>
      </c>
      <c r="D216">
        <v>23</v>
      </c>
      <c r="E216">
        <v>6257</v>
      </c>
      <c r="F216">
        <v>144</v>
      </c>
      <c r="G216">
        <v>24</v>
      </c>
      <c r="H216">
        <v>8</v>
      </c>
      <c r="I216">
        <v>1788</v>
      </c>
    </row>
    <row r="217" spans="1:9" x14ac:dyDescent="0.25">
      <c r="A217">
        <v>2024</v>
      </c>
      <c r="B217">
        <v>5</v>
      </c>
      <c r="C217">
        <v>2</v>
      </c>
      <c r="D217">
        <v>24</v>
      </c>
      <c r="E217">
        <v>5507</v>
      </c>
      <c r="F217">
        <v>112</v>
      </c>
      <c r="G217">
        <v>18</v>
      </c>
      <c r="H217">
        <v>6</v>
      </c>
      <c r="I217">
        <v>1622</v>
      </c>
    </row>
    <row r="218" spans="1:9" x14ac:dyDescent="0.25">
      <c r="A218">
        <v>2024</v>
      </c>
      <c r="B218">
        <v>5</v>
      </c>
      <c r="C218">
        <v>5</v>
      </c>
      <c r="D218">
        <v>1</v>
      </c>
      <c r="E218">
        <v>4990</v>
      </c>
      <c r="F218">
        <v>77</v>
      </c>
      <c r="G218">
        <v>9</v>
      </c>
      <c r="H218">
        <v>4</v>
      </c>
      <c r="I218">
        <v>1258</v>
      </c>
    </row>
    <row r="219" spans="1:9" x14ac:dyDescent="0.25">
      <c r="A219">
        <v>2024</v>
      </c>
      <c r="B219">
        <v>5</v>
      </c>
      <c r="C219">
        <v>5</v>
      </c>
      <c r="D219">
        <v>2</v>
      </c>
      <c r="E219">
        <v>4727</v>
      </c>
      <c r="F219">
        <v>73</v>
      </c>
      <c r="G219">
        <v>11</v>
      </c>
      <c r="H219">
        <v>3</v>
      </c>
      <c r="I219">
        <v>1188</v>
      </c>
    </row>
    <row r="220" spans="1:9" x14ac:dyDescent="0.25">
      <c r="A220">
        <v>2024</v>
      </c>
      <c r="B220">
        <v>5</v>
      </c>
      <c r="C220">
        <v>5</v>
      </c>
      <c r="D220">
        <v>3</v>
      </c>
      <c r="E220">
        <v>4454</v>
      </c>
      <c r="F220">
        <v>69</v>
      </c>
      <c r="G220">
        <v>9</v>
      </c>
      <c r="H220">
        <v>3</v>
      </c>
      <c r="I220">
        <v>1084</v>
      </c>
    </row>
    <row r="221" spans="1:9" x14ac:dyDescent="0.25">
      <c r="A221">
        <v>2024</v>
      </c>
      <c r="B221">
        <v>5</v>
      </c>
      <c r="C221">
        <v>5</v>
      </c>
      <c r="D221">
        <v>4</v>
      </c>
      <c r="E221">
        <v>4227</v>
      </c>
      <c r="F221">
        <v>67</v>
      </c>
      <c r="G221">
        <v>9</v>
      </c>
      <c r="H221">
        <v>3</v>
      </c>
      <c r="I221">
        <v>1059</v>
      </c>
    </row>
    <row r="222" spans="1:9" x14ac:dyDescent="0.25">
      <c r="A222">
        <v>2024</v>
      </c>
      <c r="B222">
        <v>5</v>
      </c>
      <c r="C222">
        <v>5</v>
      </c>
      <c r="D222">
        <v>5</v>
      </c>
      <c r="E222">
        <v>4446</v>
      </c>
      <c r="F222">
        <v>91</v>
      </c>
      <c r="G222">
        <v>14</v>
      </c>
      <c r="H222">
        <v>5</v>
      </c>
      <c r="I222">
        <v>1161</v>
      </c>
    </row>
    <row r="223" spans="1:9" x14ac:dyDescent="0.25">
      <c r="A223">
        <v>2024</v>
      </c>
      <c r="B223">
        <v>5</v>
      </c>
      <c r="C223">
        <v>5</v>
      </c>
      <c r="D223">
        <v>6</v>
      </c>
      <c r="E223">
        <v>6087</v>
      </c>
      <c r="F223">
        <v>173</v>
      </c>
      <c r="G223">
        <v>38</v>
      </c>
      <c r="H223">
        <v>11</v>
      </c>
      <c r="I223">
        <v>1671</v>
      </c>
    </row>
    <row r="224" spans="1:9" x14ac:dyDescent="0.25">
      <c r="A224">
        <v>2024</v>
      </c>
      <c r="B224">
        <v>5</v>
      </c>
      <c r="C224">
        <v>5</v>
      </c>
      <c r="D224">
        <v>7</v>
      </c>
      <c r="E224">
        <v>7908</v>
      </c>
      <c r="F224">
        <v>235</v>
      </c>
      <c r="G224">
        <v>47</v>
      </c>
      <c r="H224">
        <v>19</v>
      </c>
      <c r="I224">
        <v>2847</v>
      </c>
    </row>
    <row r="225" spans="1:9" x14ac:dyDescent="0.25">
      <c r="A225">
        <v>2024</v>
      </c>
      <c r="B225">
        <v>5</v>
      </c>
      <c r="C225">
        <v>5</v>
      </c>
      <c r="D225">
        <v>8</v>
      </c>
      <c r="E225">
        <v>9325</v>
      </c>
      <c r="F225">
        <v>290</v>
      </c>
      <c r="G225">
        <v>56</v>
      </c>
      <c r="H225">
        <v>24</v>
      </c>
      <c r="I225">
        <v>3593</v>
      </c>
    </row>
    <row r="226" spans="1:9" x14ac:dyDescent="0.25">
      <c r="A226">
        <v>2024</v>
      </c>
      <c r="B226">
        <v>5</v>
      </c>
      <c r="C226">
        <v>5</v>
      </c>
      <c r="D226">
        <v>9</v>
      </c>
      <c r="E226">
        <v>8717</v>
      </c>
      <c r="F226">
        <v>263</v>
      </c>
      <c r="G226">
        <v>63</v>
      </c>
      <c r="H226">
        <v>23</v>
      </c>
      <c r="I226">
        <v>3628</v>
      </c>
    </row>
    <row r="227" spans="1:9" x14ac:dyDescent="0.25">
      <c r="A227">
        <v>2024</v>
      </c>
      <c r="B227">
        <v>5</v>
      </c>
      <c r="C227">
        <v>5</v>
      </c>
      <c r="D227">
        <v>10</v>
      </c>
      <c r="E227">
        <v>8099</v>
      </c>
      <c r="F227">
        <v>249</v>
      </c>
      <c r="G227">
        <v>54</v>
      </c>
      <c r="H227">
        <v>21</v>
      </c>
      <c r="I227">
        <v>3039</v>
      </c>
    </row>
    <row r="228" spans="1:9" x14ac:dyDescent="0.25">
      <c r="A228">
        <v>2024</v>
      </c>
      <c r="B228">
        <v>5</v>
      </c>
      <c r="C228">
        <v>5</v>
      </c>
      <c r="D228">
        <v>11</v>
      </c>
      <c r="E228">
        <v>8151</v>
      </c>
      <c r="F228">
        <v>252</v>
      </c>
      <c r="G228">
        <v>55</v>
      </c>
      <c r="H228">
        <v>21</v>
      </c>
      <c r="I228">
        <v>3002</v>
      </c>
    </row>
    <row r="229" spans="1:9" x14ac:dyDescent="0.25">
      <c r="A229">
        <v>2024</v>
      </c>
      <c r="B229">
        <v>5</v>
      </c>
      <c r="C229">
        <v>5</v>
      </c>
      <c r="D229">
        <v>12</v>
      </c>
      <c r="E229">
        <v>8298</v>
      </c>
      <c r="F229">
        <v>252</v>
      </c>
      <c r="G229">
        <v>64</v>
      </c>
      <c r="H229">
        <v>23</v>
      </c>
      <c r="I229">
        <v>3293</v>
      </c>
    </row>
    <row r="230" spans="1:9" x14ac:dyDescent="0.25">
      <c r="A230">
        <v>2024</v>
      </c>
      <c r="B230">
        <v>5</v>
      </c>
      <c r="C230">
        <v>5</v>
      </c>
      <c r="D230">
        <v>13</v>
      </c>
      <c r="E230">
        <v>8400</v>
      </c>
      <c r="F230">
        <v>254</v>
      </c>
      <c r="G230">
        <v>62</v>
      </c>
      <c r="H230">
        <v>23</v>
      </c>
      <c r="I230">
        <v>3314</v>
      </c>
    </row>
    <row r="231" spans="1:9" x14ac:dyDescent="0.25">
      <c r="A231">
        <v>2024</v>
      </c>
      <c r="B231">
        <v>5</v>
      </c>
      <c r="C231">
        <v>5</v>
      </c>
      <c r="D231">
        <v>14</v>
      </c>
      <c r="E231">
        <v>8828</v>
      </c>
      <c r="F231">
        <v>272</v>
      </c>
      <c r="G231">
        <v>57</v>
      </c>
      <c r="H231">
        <v>23</v>
      </c>
      <c r="I231">
        <v>3374</v>
      </c>
    </row>
    <row r="232" spans="1:9" x14ac:dyDescent="0.25">
      <c r="A232">
        <v>2024</v>
      </c>
      <c r="B232">
        <v>5</v>
      </c>
      <c r="C232">
        <v>5</v>
      </c>
      <c r="D232">
        <v>15</v>
      </c>
      <c r="E232">
        <v>9410</v>
      </c>
      <c r="F232">
        <v>290</v>
      </c>
      <c r="G232">
        <v>61</v>
      </c>
      <c r="H232">
        <v>25</v>
      </c>
      <c r="I232">
        <v>3464</v>
      </c>
    </row>
    <row r="233" spans="1:9" x14ac:dyDescent="0.25">
      <c r="A233">
        <v>2024</v>
      </c>
      <c r="B233">
        <v>5</v>
      </c>
      <c r="C233">
        <v>5</v>
      </c>
      <c r="D233">
        <v>16</v>
      </c>
      <c r="E233">
        <v>10517</v>
      </c>
      <c r="F233">
        <v>326</v>
      </c>
      <c r="G233">
        <v>84</v>
      </c>
      <c r="H233">
        <v>29</v>
      </c>
      <c r="I233">
        <v>4115</v>
      </c>
    </row>
    <row r="234" spans="1:9" x14ac:dyDescent="0.25">
      <c r="A234">
        <v>2024</v>
      </c>
      <c r="B234">
        <v>5</v>
      </c>
      <c r="C234">
        <v>5</v>
      </c>
      <c r="D234">
        <v>17</v>
      </c>
      <c r="E234">
        <v>11492</v>
      </c>
      <c r="F234">
        <v>347</v>
      </c>
      <c r="G234">
        <v>72</v>
      </c>
      <c r="H234">
        <v>30</v>
      </c>
      <c r="I234">
        <v>4211</v>
      </c>
    </row>
    <row r="235" spans="1:9" x14ac:dyDescent="0.25">
      <c r="A235">
        <v>2024</v>
      </c>
      <c r="B235">
        <v>5</v>
      </c>
      <c r="C235">
        <v>5</v>
      </c>
      <c r="D235">
        <v>18</v>
      </c>
      <c r="E235">
        <v>11584</v>
      </c>
      <c r="F235">
        <v>345</v>
      </c>
      <c r="G235">
        <v>85</v>
      </c>
      <c r="H235">
        <v>31</v>
      </c>
      <c r="I235">
        <v>4432</v>
      </c>
    </row>
    <row r="236" spans="1:9" x14ac:dyDescent="0.25">
      <c r="A236">
        <v>2024</v>
      </c>
      <c r="B236">
        <v>5</v>
      </c>
      <c r="C236">
        <v>5</v>
      </c>
      <c r="D236">
        <v>19</v>
      </c>
      <c r="E236">
        <v>10021</v>
      </c>
      <c r="F236">
        <v>277</v>
      </c>
      <c r="G236">
        <v>64</v>
      </c>
      <c r="H236">
        <v>23</v>
      </c>
      <c r="I236">
        <v>3862</v>
      </c>
    </row>
    <row r="237" spans="1:9" x14ac:dyDescent="0.25">
      <c r="A237">
        <v>2024</v>
      </c>
      <c r="B237">
        <v>5</v>
      </c>
      <c r="C237">
        <v>5</v>
      </c>
      <c r="D237">
        <v>20</v>
      </c>
      <c r="E237">
        <v>8353</v>
      </c>
      <c r="F237">
        <v>207</v>
      </c>
      <c r="G237">
        <v>53</v>
      </c>
      <c r="H237">
        <v>18</v>
      </c>
      <c r="I237">
        <v>3081</v>
      </c>
    </row>
    <row r="238" spans="1:9" x14ac:dyDescent="0.25">
      <c r="A238">
        <v>2024</v>
      </c>
      <c r="B238">
        <v>5</v>
      </c>
      <c r="C238">
        <v>5</v>
      </c>
      <c r="D238">
        <v>21</v>
      </c>
      <c r="E238">
        <v>7980</v>
      </c>
      <c r="F238">
        <v>195</v>
      </c>
      <c r="G238">
        <v>40</v>
      </c>
      <c r="H238">
        <v>13</v>
      </c>
      <c r="I238">
        <v>2698</v>
      </c>
    </row>
    <row r="239" spans="1:9" x14ac:dyDescent="0.25">
      <c r="A239">
        <v>2024</v>
      </c>
      <c r="B239">
        <v>5</v>
      </c>
      <c r="C239">
        <v>5</v>
      </c>
      <c r="D239">
        <v>22</v>
      </c>
      <c r="E239">
        <v>7339</v>
      </c>
      <c r="F239">
        <v>172</v>
      </c>
      <c r="G239">
        <v>30</v>
      </c>
      <c r="H239">
        <v>10</v>
      </c>
      <c r="I239">
        <v>2181</v>
      </c>
    </row>
    <row r="240" spans="1:9" x14ac:dyDescent="0.25">
      <c r="A240">
        <v>2024</v>
      </c>
      <c r="B240">
        <v>5</v>
      </c>
      <c r="C240">
        <v>5</v>
      </c>
      <c r="D240">
        <v>23</v>
      </c>
      <c r="E240">
        <v>6544</v>
      </c>
      <c r="F240">
        <v>132</v>
      </c>
      <c r="G240">
        <v>20</v>
      </c>
      <c r="H240">
        <v>8</v>
      </c>
      <c r="I240">
        <v>1918</v>
      </c>
    </row>
    <row r="241" spans="1:9" x14ac:dyDescent="0.25">
      <c r="A241">
        <v>2024</v>
      </c>
      <c r="B241">
        <v>5</v>
      </c>
      <c r="C241">
        <v>5</v>
      </c>
      <c r="D241">
        <v>24</v>
      </c>
      <c r="E241">
        <v>5725</v>
      </c>
      <c r="F241">
        <v>102</v>
      </c>
      <c r="G241">
        <v>19</v>
      </c>
      <c r="H241">
        <v>6</v>
      </c>
      <c r="I241">
        <v>1605</v>
      </c>
    </row>
    <row r="242" spans="1:9" x14ac:dyDescent="0.25">
      <c r="A242">
        <v>2024</v>
      </c>
      <c r="B242">
        <v>6</v>
      </c>
      <c r="C242">
        <v>2</v>
      </c>
      <c r="D242">
        <v>1</v>
      </c>
      <c r="E242">
        <v>4792</v>
      </c>
      <c r="F242">
        <v>87</v>
      </c>
      <c r="G242">
        <v>18</v>
      </c>
      <c r="H242">
        <v>6</v>
      </c>
      <c r="I242">
        <v>1469</v>
      </c>
    </row>
    <row r="243" spans="1:9" x14ac:dyDescent="0.25">
      <c r="A243">
        <v>2024</v>
      </c>
      <c r="B243">
        <v>6</v>
      </c>
      <c r="C243">
        <v>2</v>
      </c>
      <c r="D243">
        <v>2</v>
      </c>
      <c r="E243">
        <v>4253</v>
      </c>
      <c r="F243">
        <v>70</v>
      </c>
      <c r="G243">
        <v>13</v>
      </c>
      <c r="H243">
        <v>4</v>
      </c>
      <c r="I243">
        <v>1265</v>
      </c>
    </row>
    <row r="244" spans="1:9" x14ac:dyDescent="0.25">
      <c r="A244">
        <v>2024</v>
      </c>
      <c r="B244">
        <v>6</v>
      </c>
      <c r="C244">
        <v>2</v>
      </c>
      <c r="D244">
        <v>3</v>
      </c>
      <c r="E244">
        <v>3856</v>
      </c>
      <c r="F244">
        <v>60</v>
      </c>
      <c r="G244">
        <v>10</v>
      </c>
      <c r="H244">
        <v>3</v>
      </c>
      <c r="I244">
        <v>1126</v>
      </c>
    </row>
    <row r="245" spans="1:9" x14ac:dyDescent="0.25">
      <c r="A245">
        <v>2024</v>
      </c>
      <c r="B245">
        <v>6</v>
      </c>
      <c r="C245">
        <v>2</v>
      </c>
      <c r="D245">
        <v>4</v>
      </c>
      <c r="E245">
        <v>3525</v>
      </c>
      <c r="F245">
        <v>55</v>
      </c>
      <c r="G245">
        <v>10</v>
      </c>
      <c r="H245">
        <v>3</v>
      </c>
      <c r="I245">
        <v>1026</v>
      </c>
    </row>
    <row r="246" spans="1:9" x14ac:dyDescent="0.25">
      <c r="A246">
        <v>2024</v>
      </c>
      <c r="B246">
        <v>6</v>
      </c>
      <c r="C246">
        <v>2</v>
      </c>
      <c r="D246">
        <v>5</v>
      </c>
      <c r="E246">
        <v>3358</v>
      </c>
      <c r="F246">
        <v>59</v>
      </c>
      <c r="G246">
        <v>21</v>
      </c>
      <c r="H246">
        <v>4</v>
      </c>
      <c r="I246">
        <v>1168</v>
      </c>
    </row>
    <row r="247" spans="1:9" x14ac:dyDescent="0.25">
      <c r="A247">
        <v>2024</v>
      </c>
      <c r="B247">
        <v>6</v>
      </c>
      <c r="C247">
        <v>2</v>
      </c>
      <c r="D247">
        <v>6</v>
      </c>
      <c r="E247">
        <v>3676</v>
      </c>
      <c r="F247">
        <v>86</v>
      </c>
      <c r="G247">
        <v>15</v>
      </c>
      <c r="H247">
        <v>5</v>
      </c>
      <c r="I247">
        <v>1063</v>
      </c>
    </row>
    <row r="248" spans="1:9" x14ac:dyDescent="0.25">
      <c r="A248">
        <v>2024</v>
      </c>
      <c r="B248">
        <v>6</v>
      </c>
      <c r="C248">
        <v>2</v>
      </c>
      <c r="D248">
        <v>7</v>
      </c>
      <c r="E248">
        <v>4167</v>
      </c>
      <c r="F248">
        <v>115</v>
      </c>
      <c r="G248">
        <v>19</v>
      </c>
      <c r="H248">
        <v>7</v>
      </c>
      <c r="I248">
        <v>1383</v>
      </c>
    </row>
    <row r="249" spans="1:9" x14ac:dyDescent="0.25">
      <c r="A249">
        <v>2024</v>
      </c>
      <c r="B249">
        <v>6</v>
      </c>
      <c r="C249">
        <v>2</v>
      </c>
      <c r="D249">
        <v>8</v>
      </c>
      <c r="E249">
        <v>4508</v>
      </c>
      <c r="F249">
        <v>125</v>
      </c>
      <c r="G249">
        <v>43</v>
      </c>
      <c r="H249">
        <v>12</v>
      </c>
      <c r="I249">
        <v>1922</v>
      </c>
    </row>
    <row r="250" spans="1:9" x14ac:dyDescent="0.25">
      <c r="A250">
        <v>2024</v>
      </c>
      <c r="B250">
        <v>6</v>
      </c>
      <c r="C250">
        <v>2</v>
      </c>
      <c r="D250">
        <v>9</v>
      </c>
      <c r="E250">
        <v>5543</v>
      </c>
      <c r="F250">
        <v>166</v>
      </c>
      <c r="G250">
        <v>58</v>
      </c>
      <c r="H250">
        <v>17</v>
      </c>
      <c r="I250">
        <v>2535</v>
      </c>
    </row>
    <row r="251" spans="1:9" x14ac:dyDescent="0.25">
      <c r="A251">
        <v>2024</v>
      </c>
      <c r="B251">
        <v>6</v>
      </c>
      <c r="C251">
        <v>2</v>
      </c>
      <c r="D251">
        <v>10</v>
      </c>
      <c r="E251">
        <v>6820</v>
      </c>
      <c r="F251">
        <v>222</v>
      </c>
      <c r="G251">
        <v>55</v>
      </c>
      <c r="H251">
        <v>20</v>
      </c>
      <c r="I251">
        <v>3142</v>
      </c>
    </row>
    <row r="252" spans="1:9" x14ac:dyDescent="0.25">
      <c r="A252">
        <v>2024</v>
      </c>
      <c r="B252">
        <v>6</v>
      </c>
      <c r="C252">
        <v>2</v>
      </c>
      <c r="D252">
        <v>11</v>
      </c>
      <c r="E252">
        <v>7575</v>
      </c>
      <c r="F252">
        <v>247</v>
      </c>
      <c r="G252">
        <v>59</v>
      </c>
      <c r="H252">
        <v>23</v>
      </c>
      <c r="I252">
        <v>3230</v>
      </c>
    </row>
    <row r="253" spans="1:9" x14ac:dyDescent="0.25">
      <c r="A253">
        <v>2024</v>
      </c>
      <c r="B253">
        <v>6</v>
      </c>
      <c r="C253">
        <v>2</v>
      </c>
      <c r="D253">
        <v>12</v>
      </c>
      <c r="E253">
        <v>8746</v>
      </c>
      <c r="F253">
        <v>324</v>
      </c>
      <c r="G253">
        <v>78</v>
      </c>
      <c r="H253">
        <v>25</v>
      </c>
      <c r="I253">
        <v>3535</v>
      </c>
    </row>
    <row r="254" spans="1:9" x14ac:dyDescent="0.25">
      <c r="A254">
        <v>2024</v>
      </c>
      <c r="B254">
        <v>6</v>
      </c>
      <c r="C254">
        <v>2</v>
      </c>
      <c r="D254">
        <v>13</v>
      </c>
      <c r="E254">
        <v>8826</v>
      </c>
      <c r="F254">
        <v>296</v>
      </c>
      <c r="G254">
        <v>66</v>
      </c>
      <c r="H254">
        <v>25</v>
      </c>
      <c r="I254">
        <v>3981</v>
      </c>
    </row>
    <row r="255" spans="1:9" x14ac:dyDescent="0.25">
      <c r="A255">
        <v>2024</v>
      </c>
      <c r="B255">
        <v>6</v>
      </c>
      <c r="C255">
        <v>2</v>
      </c>
      <c r="D255">
        <v>14</v>
      </c>
      <c r="E255">
        <v>8624</v>
      </c>
      <c r="F255">
        <v>270</v>
      </c>
      <c r="G255">
        <v>92</v>
      </c>
      <c r="H255">
        <v>29</v>
      </c>
      <c r="I255">
        <v>4210</v>
      </c>
    </row>
    <row r="256" spans="1:9" x14ac:dyDescent="0.25">
      <c r="A256">
        <v>2024</v>
      </c>
      <c r="B256">
        <v>6</v>
      </c>
      <c r="C256">
        <v>2</v>
      </c>
      <c r="D256">
        <v>15</v>
      </c>
      <c r="E256">
        <v>8927</v>
      </c>
      <c r="F256">
        <v>294</v>
      </c>
      <c r="G256">
        <v>60</v>
      </c>
      <c r="H256">
        <v>26</v>
      </c>
      <c r="I256">
        <v>3668</v>
      </c>
    </row>
    <row r="257" spans="1:9" x14ac:dyDescent="0.25">
      <c r="A257">
        <v>2024</v>
      </c>
      <c r="B257">
        <v>6</v>
      </c>
      <c r="C257">
        <v>2</v>
      </c>
      <c r="D257">
        <v>16</v>
      </c>
      <c r="E257">
        <v>8886</v>
      </c>
      <c r="F257">
        <v>288</v>
      </c>
      <c r="G257">
        <v>86</v>
      </c>
      <c r="H257">
        <v>28</v>
      </c>
      <c r="I257">
        <v>3879</v>
      </c>
    </row>
    <row r="258" spans="1:9" x14ac:dyDescent="0.25">
      <c r="A258">
        <v>2024</v>
      </c>
      <c r="B258">
        <v>6</v>
      </c>
      <c r="C258">
        <v>2</v>
      </c>
      <c r="D258">
        <v>17</v>
      </c>
      <c r="E258">
        <v>9134</v>
      </c>
      <c r="F258">
        <v>276</v>
      </c>
      <c r="G258">
        <v>92</v>
      </c>
      <c r="H258">
        <v>29</v>
      </c>
      <c r="I258">
        <v>4216</v>
      </c>
    </row>
    <row r="259" spans="1:9" x14ac:dyDescent="0.25">
      <c r="A259">
        <v>2024</v>
      </c>
      <c r="B259">
        <v>6</v>
      </c>
      <c r="C259">
        <v>2</v>
      </c>
      <c r="D259">
        <v>18</v>
      </c>
      <c r="E259">
        <v>9283</v>
      </c>
      <c r="F259">
        <v>290</v>
      </c>
      <c r="G259">
        <v>50</v>
      </c>
      <c r="H259">
        <v>23</v>
      </c>
      <c r="I259">
        <v>3732</v>
      </c>
    </row>
    <row r="260" spans="1:9" x14ac:dyDescent="0.25">
      <c r="A260">
        <v>2024</v>
      </c>
      <c r="B260">
        <v>6</v>
      </c>
      <c r="C260">
        <v>2</v>
      </c>
      <c r="D260">
        <v>19</v>
      </c>
      <c r="E260">
        <v>8813</v>
      </c>
      <c r="F260">
        <v>255</v>
      </c>
      <c r="G260">
        <v>40</v>
      </c>
      <c r="H260">
        <v>20</v>
      </c>
      <c r="I260">
        <v>3524</v>
      </c>
    </row>
    <row r="261" spans="1:9" x14ac:dyDescent="0.25">
      <c r="A261">
        <v>2024</v>
      </c>
      <c r="B261">
        <v>6</v>
      </c>
      <c r="C261">
        <v>2</v>
      </c>
      <c r="D261">
        <v>20</v>
      </c>
      <c r="E261">
        <v>7487</v>
      </c>
      <c r="F261">
        <v>200</v>
      </c>
      <c r="G261">
        <v>49</v>
      </c>
      <c r="H261">
        <v>18</v>
      </c>
      <c r="I261">
        <v>2900</v>
      </c>
    </row>
    <row r="262" spans="1:9" x14ac:dyDescent="0.25">
      <c r="A262">
        <v>2024</v>
      </c>
      <c r="B262">
        <v>6</v>
      </c>
      <c r="C262">
        <v>2</v>
      </c>
      <c r="D262">
        <v>21</v>
      </c>
      <c r="E262">
        <v>7068</v>
      </c>
      <c r="F262">
        <v>180</v>
      </c>
      <c r="G262">
        <v>46</v>
      </c>
      <c r="H262">
        <v>15</v>
      </c>
      <c r="I262">
        <v>2597</v>
      </c>
    </row>
    <row r="263" spans="1:9" x14ac:dyDescent="0.25">
      <c r="A263">
        <v>2024</v>
      </c>
      <c r="B263">
        <v>6</v>
      </c>
      <c r="C263">
        <v>2</v>
      </c>
      <c r="D263">
        <v>22</v>
      </c>
      <c r="E263">
        <v>6555</v>
      </c>
      <c r="F263">
        <v>159</v>
      </c>
      <c r="G263">
        <v>32</v>
      </c>
      <c r="H263">
        <v>12</v>
      </c>
      <c r="I263">
        <v>2187</v>
      </c>
    </row>
    <row r="264" spans="1:9" x14ac:dyDescent="0.25">
      <c r="A264">
        <v>2024</v>
      </c>
      <c r="B264">
        <v>6</v>
      </c>
      <c r="C264">
        <v>2</v>
      </c>
      <c r="D264">
        <v>23</v>
      </c>
      <c r="E264">
        <v>6096</v>
      </c>
      <c r="F264">
        <v>149</v>
      </c>
      <c r="G264">
        <v>25</v>
      </c>
      <c r="H264">
        <v>8</v>
      </c>
      <c r="I264">
        <v>1872</v>
      </c>
    </row>
    <row r="265" spans="1:9" x14ac:dyDescent="0.25">
      <c r="A265">
        <v>2024</v>
      </c>
      <c r="B265">
        <v>6</v>
      </c>
      <c r="C265">
        <v>2</v>
      </c>
      <c r="D265">
        <v>24</v>
      </c>
      <c r="E265">
        <v>5375</v>
      </c>
      <c r="F265">
        <v>115</v>
      </c>
      <c r="G265">
        <v>19</v>
      </c>
      <c r="H265">
        <v>6</v>
      </c>
      <c r="I265">
        <v>1692</v>
      </c>
    </row>
    <row r="266" spans="1:9" x14ac:dyDescent="0.25">
      <c r="A266">
        <v>2024</v>
      </c>
      <c r="B266">
        <v>6</v>
      </c>
      <c r="C266">
        <v>5</v>
      </c>
      <c r="D266">
        <v>1</v>
      </c>
      <c r="E266">
        <v>4688</v>
      </c>
      <c r="F266">
        <v>76</v>
      </c>
      <c r="G266">
        <v>9</v>
      </c>
      <c r="H266">
        <v>4</v>
      </c>
      <c r="I266">
        <v>1284</v>
      </c>
    </row>
    <row r="267" spans="1:9" x14ac:dyDescent="0.25">
      <c r="A267">
        <v>2024</v>
      </c>
      <c r="B267">
        <v>6</v>
      </c>
      <c r="C267">
        <v>5</v>
      </c>
      <c r="D267">
        <v>2</v>
      </c>
      <c r="E267">
        <v>4434</v>
      </c>
      <c r="F267">
        <v>72</v>
      </c>
      <c r="G267">
        <v>11</v>
      </c>
      <c r="H267">
        <v>3</v>
      </c>
      <c r="I267">
        <v>1213</v>
      </c>
    </row>
    <row r="268" spans="1:9" x14ac:dyDescent="0.25">
      <c r="A268">
        <v>2024</v>
      </c>
      <c r="B268">
        <v>6</v>
      </c>
      <c r="C268">
        <v>5</v>
      </c>
      <c r="D268">
        <v>3</v>
      </c>
      <c r="E268">
        <v>4172</v>
      </c>
      <c r="F268">
        <v>68</v>
      </c>
      <c r="G268">
        <v>9</v>
      </c>
      <c r="H268">
        <v>3</v>
      </c>
      <c r="I268">
        <v>1110</v>
      </c>
    </row>
    <row r="269" spans="1:9" x14ac:dyDescent="0.25">
      <c r="A269">
        <v>2024</v>
      </c>
      <c r="B269">
        <v>6</v>
      </c>
      <c r="C269">
        <v>5</v>
      </c>
      <c r="D269">
        <v>4</v>
      </c>
      <c r="E269">
        <v>3949</v>
      </c>
      <c r="F269">
        <v>66</v>
      </c>
      <c r="G269">
        <v>9</v>
      </c>
      <c r="H269">
        <v>3</v>
      </c>
      <c r="I269">
        <v>1085</v>
      </c>
    </row>
    <row r="270" spans="1:9" x14ac:dyDescent="0.25">
      <c r="A270">
        <v>2024</v>
      </c>
      <c r="B270">
        <v>6</v>
      </c>
      <c r="C270">
        <v>5</v>
      </c>
      <c r="D270">
        <v>5</v>
      </c>
      <c r="E270">
        <v>4156</v>
      </c>
      <c r="F270">
        <v>90</v>
      </c>
      <c r="G270">
        <v>14</v>
      </c>
      <c r="H270">
        <v>5</v>
      </c>
      <c r="I270">
        <v>1189</v>
      </c>
    </row>
    <row r="271" spans="1:9" x14ac:dyDescent="0.25">
      <c r="A271">
        <v>2024</v>
      </c>
      <c r="B271">
        <v>6</v>
      </c>
      <c r="C271">
        <v>5</v>
      </c>
      <c r="D271">
        <v>6</v>
      </c>
      <c r="E271">
        <v>5676</v>
      </c>
      <c r="F271">
        <v>170</v>
      </c>
      <c r="G271">
        <v>38</v>
      </c>
      <c r="H271">
        <v>11</v>
      </c>
      <c r="I271">
        <v>1705</v>
      </c>
    </row>
    <row r="272" spans="1:9" x14ac:dyDescent="0.25">
      <c r="A272">
        <v>2024</v>
      </c>
      <c r="B272">
        <v>6</v>
      </c>
      <c r="C272">
        <v>5</v>
      </c>
      <c r="D272">
        <v>7</v>
      </c>
      <c r="E272">
        <v>7414</v>
      </c>
      <c r="F272">
        <v>228</v>
      </c>
      <c r="G272">
        <v>47</v>
      </c>
      <c r="H272">
        <v>19</v>
      </c>
      <c r="I272">
        <v>2879</v>
      </c>
    </row>
    <row r="273" spans="1:9" x14ac:dyDescent="0.25">
      <c r="A273">
        <v>2024</v>
      </c>
      <c r="B273">
        <v>6</v>
      </c>
      <c r="C273">
        <v>5</v>
      </c>
      <c r="D273">
        <v>8</v>
      </c>
      <c r="E273">
        <v>8762</v>
      </c>
      <c r="F273">
        <v>283</v>
      </c>
      <c r="G273">
        <v>56</v>
      </c>
      <c r="H273">
        <v>24</v>
      </c>
      <c r="I273">
        <v>3717</v>
      </c>
    </row>
    <row r="274" spans="1:9" x14ac:dyDescent="0.25">
      <c r="A274">
        <v>2024</v>
      </c>
      <c r="B274">
        <v>6</v>
      </c>
      <c r="C274">
        <v>5</v>
      </c>
      <c r="D274">
        <v>9</v>
      </c>
      <c r="E274">
        <v>8157</v>
      </c>
      <c r="F274">
        <v>261</v>
      </c>
      <c r="G274">
        <v>63</v>
      </c>
      <c r="H274">
        <v>23</v>
      </c>
      <c r="I274">
        <v>3714</v>
      </c>
    </row>
    <row r="275" spans="1:9" x14ac:dyDescent="0.25">
      <c r="A275">
        <v>2024</v>
      </c>
      <c r="B275">
        <v>6</v>
      </c>
      <c r="C275">
        <v>5</v>
      </c>
      <c r="D275">
        <v>10</v>
      </c>
      <c r="E275">
        <v>7561</v>
      </c>
      <c r="F275">
        <v>249</v>
      </c>
      <c r="G275">
        <v>54</v>
      </c>
      <c r="H275">
        <v>21</v>
      </c>
      <c r="I275">
        <v>3130</v>
      </c>
    </row>
    <row r="276" spans="1:9" x14ac:dyDescent="0.25">
      <c r="A276">
        <v>2024</v>
      </c>
      <c r="B276">
        <v>6</v>
      </c>
      <c r="C276">
        <v>5</v>
      </c>
      <c r="D276">
        <v>11</v>
      </c>
      <c r="E276">
        <v>7611</v>
      </c>
      <c r="F276">
        <v>252</v>
      </c>
      <c r="G276">
        <v>55</v>
      </c>
      <c r="H276">
        <v>21</v>
      </c>
      <c r="I276">
        <v>3097</v>
      </c>
    </row>
    <row r="277" spans="1:9" x14ac:dyDescent="0.25">
      <c r="A277">
        <v>2024</v>
      </c>
      <c r="B277">
        <v>6</v>
      </c>
      <c r="C277">
        <v>5</v>
      </c>
      <c r="D277">
        <v>12</v>
      </c>
      <c r="E277">
        <v>7784</v>
      </c>
      <c r="F277">
        <v>252</v>
      </c>
      <c r="G277">
        <v>64</v>
      </c>
      <c r="H277">
        <v>23</v>
      </c>
      <c r="I277">
        <v>3387</v>
      </c>
    </row>
    <row r="278" spans="1:9" x14ac:dyDescent="0.25">
      <c r="A278">
        <v>2024</v>
      </c>
      <c r="B278">
        <v>6</v>
      </c>
      <c r="C278">
        <v>5</v>
      </c>
      <c r="D278">
        <v>13</v>
      </c>
      <c r="E278">
        <v>7939</v>
      </c>
      <c r="F278">
        <v>254</v>
      </c>
      <c r="G278">
        <v>62</v>
      </c>
      <c r="H278">
        <v>23</v>
      </c>
      <c r="I278">
        <v>3440</v>
      </c>
    </row>
    <row r="279" spans="1:9" x14ac:dyDescent="0.25">
      <c r="A279">
        <v>2024</v>
      </c>
      <c r="B279">
        <v>6</v>
      </c>
      <c r="C279">
        <v>5</v>
      </c>
      <c r="D279">
        <v>14</v>
      </c>
      <c r="E279">
        <v>8340</v>
      </c>
      <c r="F279">
        <v>271</v>
      </c>
      <c r="G279">
        <v>57</v>
      </c>
      <c r="H279">
        <v>23</v>
      </c>
      <c r="I279">
        <v>3500</v>
      </c>
    </row>
    <row r="280" spans="1:9" x14ac:dyDescent="0.25">
      <c r="A280">
        <v>2024</v>
      </c>
      <c r="B280">
        <v>6</v>
      </c>
      <c r="C280">
        <v>5</v>
      </c>
      <c r="D280">
        <v>15</v>
      </c>
      <c r="E280">
        <v>8830</v>
      </c>
      <c r="F280">
        <v>290</v>
      </c>
      <c r="G280">
        <v>61</v>
      </c>
      <c r="H280">
        <v>25</v>
      </c>
      <c r="I280">
        <v>3527</v>
      </c>
    </row>
    <row r="281" spans="1:9" x14ac:dyDescent="0.25">
      <c r="A281">
        <v>2024</v>
      </c>
      <c r="B281">
        <v>6</v>
      </c>
      <c r="C281">
        <v>5</v>
      </c>
      <c r="D281">
        <v>16</v>
      </c>
      <c r="E281">
        <v>9865</v>
      </c>
      <c r="F281">
        <v>326</v>
      </c>
      <c r="G281">
        <v>84</v>
      </c>
      <c r="H281">
        <v>29</v>
      </c>
      <c r="I281">
        <v>4218</v>
      </c>
    </row>
    <row r="282" spans="1:9" x14ac:dyDescent="0.25">
      <c r="A282">
        <v>2024</v>
      </c>
      <c r="B282">
        <v>6</v>
      </c>
      <c r="C282">
        <v>5</v>
      </c>
      <c r="D282">
        <v>17</v>
      </c>
      <c r="E282">
        <v>10777</v>
      </c>
      <c r="F282">
        <v>347</v>
      </c>
      <c r="G282">
        <v>72</v>
      </c>
      <c r="H282">
        <v>30</v>
      </c>
      <c r="I282">
        <v>4299</v>
      </c>
    </row>
    <row r="283" spans="1:9" x14ac:dyDescent="0.25">
      <c r="A283">
        <v>2024</v>
      </c>
      <c r="B283">
        <v>6</v>
      </c>
      <c r="C283">
        <v>5</v>
      </c>
      <c r="D283">
        <v>18</v>
      </c>
      <c r="E283">
        <v>10840</v>
      </c>
      <c r="F283">
        <v>344</v>
      </c>
      <c r="G283">
        <v>85</v>
      </c>
      <c r="H283">
        <v>31</v>
      </c>
      <c r="I283">
        <v>4519</v>
      </c>
    </row>
    <row r="284" spans="1:9" x14ac:dyDescent="0.25">
      <c r="A284">
        <v>2024</v>
      </c>
      <c r="B284">
        <v>6</v>
      </c>
      <c r="C284">
        <v>5</v>
      </c>
      <c r="D284">
        <v>19</v>
      </c>
      <c r="E284">
        <v>9435</v>
      </c>
      <c r="F284">
        <v>276</v>
      </c>
      <c r="G284">
        <v>64</v>
      </c>
      <c r="H284">
        <v>23</v>
      </c>
      <c r="I284">
        <v>3930</v>
      </c>
    </row>
    <row r="285" spans="1:9" x14ac:dyDescent="0.25">
      <c r="A285">
        <v>2024</v>
      </c>
      <c r="B285">
        <v>6</v>
      </c>
      <c r="C285">
        <v>5</v>
      </c>
      <c r="D285">
        <v>20</v>
      </c>
      <c r="E285">
        <v>7781</v>
      </c>
      <c r="F285">
        <v>207</v>
      </c>
      <c r="G285">
        <v>53</v>
      </c>
      <c r="H285">
        <v>18</v>
      </c>
      <c r="I285">
        <v>3121</v>
      </c>
    </row>
    <row r="286" spans="1:9" x14ac:dyDescent="0.25">
      <c r="A286">
        <v>2024</v>
      </c>
      <c r="B286">
        <v>6</v>
      </c>
      <c r="C286">
        <v>5</v>
      </c>
      <c r="D286">
        <v>21</v>
      </c>
      <c r="E286">
        <v>7453</v>
      </c>
      <c r="F286">
        <v>194</v>
      </c>
      <c r="G286">
        <v>40</v>
      </c>
      <c r="H286">
        <v>13</v>
      </c>
      <c r="I286">
        <v>2732</v>
      </c>
    </row>
    <row r="287" spans="1:9" x14ac:dyDescent="0.25">
      <c r="A287">
        <v>2024</v>
      </c>
      <c r="B287">
        <v>6</v>
      </c>
      <c r="C287">
        <v>5</v>
      </c>
      <c r="D287">
        <v>22</v>
      </c>
      <c r="E287">
        <v>6871</v>
      </c>
      <c r="F287">
        <v>171</v>
      </c>
      <c r="G287">
        <v>30</v>
      </c>
      <c r="H287">
        <v>10</v>
      </c>
      <c r="I287">
        <v>2213</v>
      </c>
    </row>
    <row r="288" spans="1:9" x14ac:dyDescent="0.25">
      <c r="A288">
        <v>2024</v>
      </c>
      <c r="B288">
        <v>6</v>
      </c>
      <c r="C288">
        <v>5</v>
      </c>
      <c r="D288">
        <v>23</v>
      </c>
      <c r="E288">
        <v>6139</v>
      </c>
      <c r="F288">
        <v>131</v>
      </c>
      <c r="G288">
        <v>20</v>
      </c>
      <c r="H288">
        <v>8</v>
      </c>
      <c r="I288">
        <v>1948</v>
      </c>
    </row>
    <row r="289" spans="1:9" x14ac:dyDescent="0.25">
      <c r="A289">
        <v>2024</v>
      </c>
      <c r="B289">
        <v>6</v>
      </c>
      <c r="C289">
        <v>5</v>
      </c>
      <c r="D289">
        <v>24</v>
      </c>
      <c r="E289">
        <v>5378</v>
      </c>
      <c r="F289">
        <v>101</v>
      </c>
      <c r="G289">
        <v>19</v>
      </c>
      <c r="H289">
        <v>6</v>
      </c>
      <c r="I289">
        <v>1633</v>
      </c>
    </row>
    <row r="290" spans="1:9" x14ac:dyDescent="0.25">
      <c r="A290">
        <v>2024</v>
      </c>
      <c r="B290">
        <v>7</v>
      </c>
      <c r="C290">
        <v>2</v>
      </c>
      <c r="D290">
        <v>1</v>
      </c>
      <c r="E290">
        <v>4543</v>
      </c>
      <c r="F290">
        <v>86</v>
      </c>
      <c r="G290">
        <v>17</v>
      </c>
      <c r="H290">
        <v>6</v>
      </c>
      <c r="I290">
        <v>1482</v>
      </c>
    </row>
    <row r="291" spans="1:9" x14ac:dyDescent="0.25">
      <c r="A291">
        <v>2024</v>
      </c>
      <c r="B291">
        <v>7</v>
      </c>
      <c r="C291">
        <v>2</v>
      </c>
      <c r="D291">
        <v>2</v>
      </c>
      <c r="E291">
        <v>4028</v>
      </c>
      <c r="F291">
        <v>69</v>
      </c>
      <c r="G291">
        <v>12</v>
      </c>
      <c r="H291">
        <v>4</v>
      </c>
      <c r="I291">
        <v>1278</v>
      </c>
    </row>
    <row r="292" spans="1:9" x14ac:dyDescent="0.25">
      <c r="A292">
        <v>2024</v>
      </c>
      <c r="B292">
        <v>7</v>
      </c>
      <c r="C292">
        <v>2</v>
      </c>
      <c r="D292">
        <v>3</v>
      </c>
      <c r="E292">
        <v>3643</v>
      </c>
      <c r="F292">
        <v>59</v>
      </c>
      <c r="G292">
        <v>10</v>
      </c>
      <c r="H292">
        <v>3</v>
      </c>
      <c r="I292">
        <v>1138</v>
      </c>
    </row>
    <row r="293" spans="1:9" x14ac:dyDescent="0.25">
      <c r="A293">
        <v>2024</v>
      </c>
      <c r="B293">
        <v>7</v>
      </c>
      <c r="C293">
        <v>2</v>
      </c>
      <c r="D293">
        <v>4</v>
      </c>
      <c r="E293">
        <v>3333</v>
      </c>
      <c r="F293">
        <v>54</v>
      </c>
      <c r="G293">
        <v>10</v>
      </c>
      <c r="H293">
        <v>3</v>
      </c>
      <c r="I293">
        <v>1040</v>
      </c>
    </row>
    <row r="294" spans="1:9" x14ac:dyDescent="0.25">
      <c r="A294">
        <v>2024</v>
      </c>
      <c r="B294">
        <v>7</v>
      </c>
      <c r="C294">
        <v>2</v>
      </c>
      <c r="D294">
        <v>5</v>
      </c>
      <c r="E294">
        <v>3172</v>
      </c>
      <c r="F294">
        <v>58</v>
      </c>
      <c r="G294">
        <v>21</v>
      </c>
      <c r="H294">
        <v>4</v>
      </c>
      <c r="I294">
        <v>1188</v>
      </c>
    </row>
    <row r="295" spans="1:9" x14ac:dyDescent="0.25">
      <c r="A295">
        <v>2024</v>
      </c>
      <c r="B295">
        <v>7</v>
      </c>
      <c r="C295">
        <v>2</v>
      </c>
      <c r="D295">
        <v>6</v>
      </c>
      <c r="E295">
        <v>3469</v>
      </c>
      <c r="F295">
        <v>85</v>
      </c>
      <c r="G295">
        <v>15</v>
      </c>
      <c r="H295">
        <v>5</v>
      </c>
      <c r="I295">
        <v>1082</v>
      </c>
    </row>
    <row r="296" spans="1:9" x14ac:dyDescent="0.25">
      <c r="A296">
        <v>2024</v>
      </c>
      <c r="B296">
        <v>7</v>
      </c>
      <c r="C296">
        <v>2</v>
      </c>
      <c r="D296">
        <v>7</v>
      </c>
      <c r="E296">
        <v>3927</v>
      </c>
      <c r="F296">
        <v>114</v>
      </c>
      <c r="G296">
        <v>19</v>
      </c>
      <c r="H296">
        <v>7</v>
      </c>
      <c r="I296">
        <v>1405</v>
      </c>
    </row>
    <row r="297" spans="1:9" x14ac:dyDescent="0.25">
      <c r="A297">
        <v>2024</v>
      </c>
      <c r="B297">
        <v>7</v>
      </c>
      <c r="C297">
        <v>2</v>
      </c>
      <c r="D297">
        <v>8</v>
      </c>
      <c r="E297">
        <v>4261</v>
      </c>
      <c r="F297">
        <v>124</v>
      </c>
      <c r="G297">
        <v>42</v>
      </c>
      <c r="H297">
        <v>12</v>
      </c>
      <c r="I297">
        <v>2050</v>
      </c>
    </row>
    <row r="298" spans="1:9" x14ac:dyDescent="0.25">
      <c r="A298">
        <v>2024</v>
      </c>
      <c r="B298">
        <v>7</v>
      </c>
      <c r="C298">
        <v>2</v>
      </c>
      <c r="D298">
        <v>9</v>
      </c>
      <c r="E298">
        <v>5287</v>
      </c>
      <c r="F298">
        <v>164</v>
      </c>
      <c r="G298">
        <v>57</v>
      </c>
      <c r="H298">
        <v>17</v>
      </c>
      <c r="I298">
        <v>2680</v>
      </c>
    </row>
    <row r="299" spans="1:9" x14ac:dyDescent="0.25">
      <c r="A299">
        <v>2024</v>
      </c>
      <c r="B299">
        <v>7</v>
      </c>
      <c r="C299">
        <v>2</v>
      </c>
      <c r="D299">
        <v>10</v>
      </c>
      <c r="E299">
        <v>6529</v>
      </c>
      <c r="F299">
        <v>219</v>
      </c>
      <c r="G299">
        <v>54</v>
      </c>
      <c r="H299">
        <v>19</v>
      </c>
      <c r="I299">
        <v>3321</v>
      </c>
    </row>
    <row r="300" spans="1:9" x14ac:dyDescent="0.25">
      <c r="A300">
        <v>2024</v>
      </c>
      <c r="B300">
        <v>7</v>
      </c>
      <c r="C300">
        <v>2</v>
      </c>
      <c r="D300">
        <v>11</v>
      </c>
      <c r="E300">
        <v>7276</v>
      </c>
      <c r="F300">
        <v>245</v>
      </c>
      <c r="G300">
        <v>58</v>
      </c>
      <c r="H300">
        <v>22</v>
      </c>
      <c r="I300">
        <v>3437</v>
      </c>
    </row>
    <row r="301" spans="1:9" x14ac:dyDescent="0.25">
      <c r="A301">
        <v>2024</v>
      </c>
      <c r="B301">
        <v>7</v>
      </c>
      <c r="C301">
        <v>2</v>
      </c>
      <c r="D301">
        <v>12</v>
      </c>
      <c r="E301">
        <v>8432</v>
      </c>
      <c r="F301">
        <v>321</v>
      </c>
      <c r="G301">
        <v>77</v>
      </c>
      <c r="H301">
        <v>24</v>
      </c>
      <c r="I301">
        <v>3705</v>
      </c>
    </row>
    <row r="302" spans="1:9" x14ac:dyDescent="0.25">
      <c r="A302">
        <v>2024</v>
      </c>
      <c r="B302">
        <v>7</v>
      </c>
      <c r="C302">
        <v>2</v>
      </c>
      <c r="D302">
        <v>13</v>
      </c>
      <c r="E302">
        <v>8492</v>
      </c>
      <c r="F302">
        <v>293</v>
      </c>
      <c r="G302">
        <v>65</v>
      </c>
      <c r="H302">
        <v>25</v>
      </c>
      <c r="I302">
        <v>4079</v>
      </c>
    </row>
    <row r="303" spans="1:9" x14ac:dyDescent="0.25">
      <c r="A303">
        <v>2024</v>
      </c>
      <c r="B303">
        <v>7</v>
      </c>
      <c r="C303">
        <v>2</v>
      </c>
      <c r="D303">
        <v>14</v>
      </c>
      <c r="E303">
        <v>8278</v>
      </c>
      <c r="F303">
        <v>267</v>
      </c>
      <c r="G303">
        <v>91</v>
      </c>
      <c r="H303">
        <v>28</v>
      </c>
      <c r="I303">
        <v>4287</v>
      </c>
    </row>
    <row r="304" spans="1:9" x14ac:dyDescent="0.25">
      <c r="A304">
        <v>2024</v>
      </c>
      <c r="B304">
        <v>7</v>
      </c>
      <c r="C304">
        <v>2</v>
      </c>
      <c r="D304">
        <v>15</v>
      </c>
      <c r="E304">
        <v>8608</v>
      </c>
      <c r="F304">
        <v>291</v>
      </c>
      <c r="G304">
        <v>59</v>
      </c>
      <c r="H304">
        <v>25</v>
      </c>
      <c r="I304">
        <v>3776</v>
      </c>
    </row>
    <row r="305" spans="1:9" x14ac:dyDescent="0.25">
      <c r="A305">
        <v>2024</v>
      </c>
      <c r="B305">
        <v>7</v>
      </c>
      <c r="C305">
        <v>2</v>
      </c>
      <c r="D305">
        <v>16</v>
      </c>
      <c r="E305">
        <v>8562</v>
      </c>
      <c r="F305">
        <v>285</v>
      </c>
      <c r="G305">
        <v>85</v>
      </c>
      <c r="H305">
        <v>28</v>
      </c>
      <c r="I305">
        <v>4002</v>
      </c>
    </row>
    <row r="306" spans="1:9" x14ac:dyDescent="0.25">
      <c r="A306">
        <v>2024</v>
      </c>
      <c r="B306">
        <v>7</v>
      </c>
      <c r="C306">
        <v>2</v>
      </c>
      <c r="D306">
        <v>17</v>
      </c>
      <c r="E306">
        <v>8877</v>
      </c>
      <c r="F306">
        <v>273</v>
      </c>
      <c r="G306">
        <v>91</v>
      </c>
      <c r="H306">
        <v>28</v>
      </c>
      <c r="I306">
        <v>4322</v>
      </c>
    </row>
    <row r="307" spans="1:9" x14ac:dyDescent="0.25">
      <c r="A307">
        <v>2024</v>
      </c>
      <c r="B307">
        <v>7</v>
      </c>
      <c r="C307">
        <v>2</v>
      </c>
      <c r="D307">
        <v>18</v>
      </c>
      <c r="E307">
        <v>9059</v>
      </c>
      <c r="F307">
        <v>286</v>
      </c>
      <c r="G307">
        <v>50</v>
      </c>
      <c r="H307">
        <v>23</v>
      </c>
      <c r="I307">
        <v>3826</v>
      </c>
    </row>
    <row r="308" spans="1:9" x14ac:dyDescent="0.25">
      <c r="A308">
        <v>2024</v>
      </c>
      <c r="B308">
        <v>7</v>
      </c>
      <c r="C308">
        <v>2</v>
      </c>
      <c r="D308">
        <v>19</v>
      </c>
      <c r="E308">
        <v>8515</v>
      </c>
      <c r="F308">
        <v>252</v>
      </c>
      <c r="G308">
        <v>39</v>
      </c>
      <c r="H308">
        <v>19</v>
      </c>
      <c r="I308">
        <v>3607</v>
      </c>
    </row>
    <row r="309" spans="1:9" x14ac:dyDescent="0.25">
      <c r="A309">
        <v>2024</v>
      </c>
      <c r="B309">
        <v>7</v>
      </c>
      <c r="C309">
        <v>2</v>
      </c>
      <c r="D309">
        <v>20</v>
      </c>
      <c r="E309">
        <v>7249</v>
      </c>
      <c r="F309">
        <v>198</v>
      </c>
      <c r="G309">
        <v>48</v>
      </c>
      <c r="H309">
        <v>18</v>
      </c>
      <c r="I309">
        <v>2990</v>
      </c>
    </row>
    <row r="310" spans="1:9" x14ac:dyDescent="0.25">
      <c r="A310">
        <v>2024</v>
      </c>
      <c r="B310">
        <v>7</v>
      </c>
      <c r="C310">
        <v>2</v>
      </c>
      <c r="D310">
        <v>21</v>
      </c>
      <c r="E310">
        <v>6826</v>
      </c>
      <c r="F310">
        <v>178</v>
      </c>
      <c r="G310">
        <v>45</v>
      </c>
      <c r="H310">
        <v>15</v>
      </c>
      <c r="I310">
        <v>2655</v>
      </c>
    </row>
    <row r="311" spans="1:9" x14ac:dyDescent="0.25">
      <c r="A311">
        <v>2024</v>
      </c>
      <c r="B311">
        <v>7</v>
      </c>
      <c r="C311">
        <v>2</v>
      </c>
      <c r="D311">
        <v>22</v>
      </c>
      <c r="E311">
        <v>6286</v>
      </c>
      <c r="F311">
        <v>157</v>
      </c>
      <c r="G311">
        <v>32</v>
      </c>
      <c r="H311">
        <v>12</v>
      </c>
      <c r="I311">
        <v>2228</v>
      </c>
    </row>
    <row r="312" spans="1:9" x14ac:dyDescent="0.25">
      <c r="A312">
        <v>2024</v>
      </c>
      <c r="B312">
        <v>7</v>
      </c>
      <c r="C312">
        <v>2</v>
      </c>
      <c r="D312">
        <v>23</v>
      </c>
      <c r="E312">
        <v>5813</v>
      </c>
      <c r="F312">
        <v>147</v>
      </c>
      <c r="G312">
        <v>25</v>
      </c>
      <c r="H312">
        <v>8</v>
      </c>
      <c r="I312">
        <v>1893</v>
      </c>
    </row>
    <row r="313" spans="1:9" x14ac:dyDescent="0.25">
      <c r="A313">
        <v>2024</v>
      </c>
      <c r="B313">
        <v>7</v>
      </c>
      <c r="C313">
        <v>2</v>
      </c>
      <c r="D313">
        <v>24</v>
      </c>
      <c r="E313">
        <v>5118</v>
      </c>
      <c r="F313">
        <v>114</v>
      </c>
      <c r="G313">
        <v>18</v>
      </c>
      <c r="H313">
        <v>6</v>
      </c>
      <c r="I313">
        <v>1707</v>
      </c>
    </row>
    <row r="314" spans="1:9" x14ac:dyDescent="0.25">
      <c r="A314">
        <v>2024</v>
      </c>
      <c r="B314">
        <v>7</v>
      </c>
      <c r="C314">
        <v>5</v>
      </c>
      <c r="D314">
        <v>1</v>
      </c>
      <c r="E314">
        <v>4464</v>
      </c>
      <c r="F314">
        <v>76</v>
      </c>
      <c r="G314">
        <v>8</v>
      </c>
      <c r="H314">
        <v>4</v>
      </c>
      <c r="I314">
        <v>1300</v>
      </c>
    </row>
    <row r="315" spans="1:9" x14ac:dyDescent="0.25">
      <c r="A315">
        <v>2024</v>
      </c>
      <c r="B315">
        <v>7</v>
      </c>
      <c r="C315">
        <v>5</v>
      </c>
      <c r="D315">
        <v>2</v>
      </c>
      <c r="E315">
        <v>4218</v>
      </c>
      <c r="F315">
        <v>72</v>
      </c>
      <c r="G315">
        <v>11</v>
      </c>
      <c r="H315">
        <v>3</v>
      </c>
      <c r="I315">
        <v>1228</v>
      </c>
    </row>
    <row r="316" spans="1:9" x14ac:dyDescent="0.25">
      <c r="A316">
        <v>2024</v>
      </c>
      <c r="B316">
        <v>7</v>
      </c>
      <c r="C316">
        <v>5</v>
      </c>
      <c r="D316">
        <v>3</v>
      </c>
      <c r="E316">
        <v>3959</v>
      </c>
      <c r="F316">
        <v>68</v>
      </c>
      <c r="G316">
        <v>9</v>
      </c>
      <c r="H316">
        <v>3</v>
      </c>
      <c r="I316">
        <v>1125</v>
      </c>
    </row>
    <row r="317" spans="1:9" x14ac:dyDescent="0.25">
      <c r="A317">
        <v>2024</v>
      </c>
      <c r="B317">
        <v>7</v>
      </c>
      <c r="C317">
        <v>5</v>
      </c>
      <c r="D317">
        <v>4</v>
      </c>
      <c r="E317">
        <v>3752</v>
      </c>
      <c r="F317">
        <v>65</v>
      </c>
      <c r="G317">
        <v>9</v>
      </c>
      <c r="H317">
        <v>3</v>
      </c>
      <c r="I317">
        <v>1101</v>
      </c>
    </row>
    <row r="318" spans="1:9" x14ac:dyDescent="0.25">
      <c r="A318">
        <v>2024</v>
      </c>
      <c r="B318">
        <v>7</v>
      </c>
      <c r="C318">
        <v>5</v>
      </c>
      <c r="D318">
        <v>5</v>
      </c>
      <c r="E318">
        <v>3935</v>
      </c>
      <c r="F318">
        <v>89</v>
      </c>
      <c r="G318">
        <v>14</v>
      </c>
      <c r="H318">
        <v>5</v>
      </c>
      <c r="I318">
        <v>1210</v>
      </c>
    </row>
    <row r="319" spans="1:9" x14ac:dyDescent="0.25">
      <c r="A319">
        <v>2024</v>
      </c>
      <c r="B319">
        <v>7</v>
      </c>
      <c r="C319">
        <v>5</v>
      </c>
      <c r="D319">
        <v>6</v>
      </c>
      <c r="E319">
        <v>5395</v>
      </c>
      <c r="F319">
        <v>168</v>
      </c>
      <c r="G319">
        <v>38</v>
      </c>
      <c r="H319">
        <v>11</v>
      </c>
      <c r="I319">
        <v>1738</v>
      </c>
    </row>
    <row r="320" spans="1:9" x14ac:dyDescent="0.25">
      <c r="A320">
        <v>2024</v>
      </c>
      <c r="B320">
        <v>7</v>
      </c>
      <c r="C320">
        <v>5</v>
      </c>
      <c r="D320">
        <v>7</v>
      </c>
      <c r="E320">
        <v>7047</v>
      </c>
      <c r="F320">
        <v>226</v>
      </c>
      <c r="G320">
        <v>46</v>
      </c>
      <c r="H320">
        <v>19</v>
      </c>
      <c r="I320">
        <v>2923</v>
      </c>
    </row>
    <row r="321" spans="1:9" x14ac:dyDescent="0.25">
      <c r="A321">
        <v>2024</v>
      </c>
      <c r="B321">
        <v>7</v>
      </c>
      <c r="C321">
        <v>5</v>
      </c>
      <c r="D321">
        <v>8</v>
      </c>
      <c r="E321">
        <v>8374</v>
      </c>
      <c r="F321">
        <v>283</v>
      </c>
      <c r="G321">
        <v>56</v>
      </c>
      <c r="H321">
        <v>24</v>
      </c>
      <c r="I321">
        <v>3879</v>
      </c>
    </row>
    <row r="322" spans="1:9" x14ac:dyDescent="0.25">
      <c r="A322">
        <v>2024</v>
      </c>
      <c r="B322">
        <v>7</v>
      </c>
      <c r="C322">
        <v>5</v>
      </c>
      <c r="D322">
        <v>9</v>
      </c>
      <c r="E322">
        <v>7859</v>
      </c>
      <c r="F322">
        <v>260</v>
      </c>
      <c r="G322">
        <v>62</v>
      </c>
      <c r="H322">
        <v>23</v>
      </c>
      <c r="I322">
        <v>3890</v>
      </c>
    </row>
    <row r="323" spans="1:9" x14ac:dyDescent="0.25">
      <c r="A323">
        <v>2024</v>
      </c>
      <c r="B323">
        <v>7</v>
      </c>
      <c r="C323">
        <v>5</v>
      </c>
      <c r="D323">
        <v>10</v>
      </c>
      <c r="E323">
        <v>7293</v>
      </c>
      <c r="F323">
        <v>248</v>
      </c>
      <c r="G323">
        <v>53</v>
      </c>
      <c r="H323">
        <v>21</v>
      </c>
      <c r="I323">
        <v>3325</v>
      </c>
    </row>
    <row r="324" spans="1:9" x14ac:dyDescent="0.25">
      <c r="A324">
        <v>2024</v>
      </c>
      <c r="B324">
        <v>7</v>
      </c>
      <c r="C324">
        <v>5</v>
      </c>
      <c r="D324">
        <v>11</v>
      </c>
      <c r="E324">
        <v>7365</v>
      </c>
      <c r="F324">
        <v>251</v>
      </c>
      <c r="G324">
        <v>55</v>
      </c>
      <c r="H324">
        <v>21</v>
      </c>
      <c r="I324">
        <v>3315</v>
      </c>
    </row>
    <row r="325" spans="1:9" x14ac:dyDescent="0.25">
      <c r="A325">
        <v>2024</v>
      </c>
      <c r="B325">
        <v>7</v>
      </c>
      <c r="C325">
        <v>5</v>
      </c>
      <c r="D325">
        <v>12</v>
      </c>
      <c r="E325">
        <v>7566</v>
      </c>
      <c r="F325">
        <v>252</v>
      </c>
      <c r="G325">
        <v>64</v>
      </c>
      <c r="H325">
        <v>22</v>
      </c>
      <c r="I325">
        <v>3571</v>
      </c>
    </row>
    <row r="326" spans="1:9" x14ac:dyDescent="0.25">
      <c r="A326">
        <v>2024</v>
      </c>
      <c r="B326">
        <v>7</v>
      </c>
      <c r="C326">
        <v>5</v>
      </c>
      <c r="D326">
        <v>13</v>
      </c>
      <c r="E326">
        <v>7692</v>
      </c>
      <c r="F326">
        <v>253</v>
      </c>
      <c r="G326">
        <v>61</v>
      </c>
      <c r="H326">
        <v>23</v>
      </c>
      <c r="I326">
        <v>3539</v>
      </c>
    </row>
    <row r="327" spans="1:9" x14ac:dyDescent="0.25">
      <c r="A327">
        <v>2024</v>
      </c>
      <c r="B327">
        <v>7</v>
      </c>
      <c r="C327">
        <v>5</v>
      </c>
      <c r="D327">
        <v>14</v>
      </c>
      <c r="E327">
        <v>8066</v>
      </c>
      <c r="F327">
        <v>271</v>
      </c>
      <c r="G327">
        <v>56</v>
      </c>
      <c r="H327">
        <v>23</v>
      </c>
      <c r="I327">
        <v>3571</v>
      </c>
    </row>
    <row r="328" spans="1:9" x14ac:dyDescent="0.25">
      <c r="A328">
        <v>2024</v>
      </c>
      <c r="B328">
        <v>7</v>
      </c>
      <c r="C328">
        <v>5</v>
      </c>
      <c r="D328">
        <v>15</v>
      </c>
      <c r="E328">
        <v>8580</v>
      </c>
      <c r="F328">
        <v>289</v>
      </c>
      <c r="G328">
        <v>60</v>
      </c>
      <c r="H328">
        <v>25</v>
      </c>
      <c r="I328">
        <v>3655</v>
      </c>
    </row>
    <row r="329" spans="1:9" x14ac:dyDescent="0.25">
      <c r="A329">
        <v>2024</v>
      </c>
      <c r="B329">
        <v>7</v>
      </c>
      <c r="C329">
        <v>5</v>
      </c>
      <c r="D329">
        <v>16</v>
      </c>
      <c r="E329">
        <v>9586</v>
      </c>
      <c r="F329">
        <v>325</v>
      </c>
      <c r="G329">
        <v>83</v>
      </c>
      <c r="H329">
        <v>29</v>
      </c>
      <c r="I329">
        <v>4345</v>
      </c>
    </row>
    <row r="330" spans="1:9" x14ac:dyDescent="0.25">
      <c r="A330">
        <v>2024</v>
      </c>
      <c r="B330">
        <v>7</v>
      </c>
      <c r="C330">
        <v>5</v>
      </c>
      <c r="D330">
        <v>17</v>
      </c>
      <c r="E330">
        <v>10562</v>
      </c>
      <c r="F330">
        <v>346</v>
      </c>
      <c r="G330">
        <v>71</v>
      </c>
      <c r="H330">
        <v>29</v>
      </c>
      <c r="I330">
        <v>4432</v>
      </c>
    </row>
    <row r="331" spans="1:9" x14ac:dyDescent="0.25">
      <c r="A331">
        <v>2024</v>
      </c>
      <c r="B331">
        <v>7</v>
      </c>
      <c r="C331">
        <v>5</v>
      </c>
      <c r="D331">
        <v>18</v>
      </c>
      <c r="E331">
        <v>10659</v>
      </c>
      <c r="F331">
        <v>344</v>
      </c>
      <c r="G331">
        <v>85</v>
      </c>
      <c r="H331">
        <v>30</v>
      </c>
      <c r="I331">
        <v>4655</v>
      </c>
    </row>
    <row r="332" spans="1:9" x14ac:dyDescent="0.25">
      <c r="A332">
        <v>2024</v>
      </c>
      <c r="B332">
        <v>7</v>
      </c>
      <c r="C332">
        <v>5</v>
      </c>
      <c r="D332">
        <v>19</v>
      </c>
      <c r="E332">
        <v>9178</v>
      </c>
      <c r="F332">
        <v>276</v>
      </c>
      <c r="G332">
        <v>64</v>
      </c>
      <c r="H332">
        <v>23</v>
      </c>
      <c r="I332">
        <v>4046</v>
      </c>
    </row>
    <row r="333" spans="1:9" x14ac:dyDescent="0.25">
      <c r="A333">
        <v>2024</v>
      </c>
      <c r="B333">
        <v>7</v>
      </c>
      <c r="C333">
        <v>5</v>
      </c>
      <c r="D333">
        <v>20</v>
      </c>
      <c r="E333">
        <v>7586</v>
      </c>
      <c r="F333">
        <v>206</v>
      </c>
      <c r="G333">
        <v>53</v>
      </c>
      <c r="H333">
        <v>17</v>
      </c>
      <c r="I333">
        <v>3223</v>
      </c>
    </row>
    <row r="334" spans="1:9" x14ac:dyDescent="0.25">
      <c r="A334">
        <v>2024</v>
      </c>
      <c r="B334">
        <v>7</v>
      </c>
      <c r="C334">
        <v>5</v>
      </c>
      <c r="D334">
        <v>21</v>
      </c>
      <c r="E334">
        <v>7245</v>
      </c>
      <c r="F334">
        <v>194</v>
      </c>
      <c r="G334">
        <v>39</v>
      </c>
      <c r="H334">
        <v>13</v>
      </c>
      <c r="I334">
        <v>2799</v>
      </c>
    </row>
    <row r="335" spans="1:9" x14ac:dyDescent="0.25">
      <c r="A335">
        <v>2024</v>
      </c>
      <c r="B335">
        <v>7</v>
      </c>
      <c r="C335">
        <v>5</v>
      </c>
      <c r="D335">
        <v>22</v>
      </c>
      <c r="E335">
        <v>6626</v>
      </c>
      <c r="F335">
        <v>171</v>
      </c>
      <c r="G335">
        <v>29</v>
      </c>
      <c r="H335">
        <v>10</v>
      </c>
      <c r="I335">
        <v>2264</v>
      </c>
    </row>
    <row r="336" spans="1:9" x14ac:dyDescent="0.25">
      <c r="A336">
        <v>2024</v>
      </c>
      <c r="B336">
        <v>7</v>
      </c>
      <c r="C336">
        <v>5</v>
      </c>
      <c r="D336">
        <v>23</v>
      </c>
      <c r="E336">
        <v>5886</v>
      </c>
      <c r="F336">
        <v>130</v>
      </c>
      <c r="G336">
        <v>20</v>
      </c>
      <c r="H336">
        <v>8</v>
      </c>
      <c r="I336">
        <v>1977</v>
      </c>
    </row>
    <row r="337" spans="1:9" x14ac:dyDescent="0.25">
      <c r="A337">
        <v>2024</v>
      </c>
      <c r="B337">
        <v>7</v>
      </c>
      <c r="C337">
        <v>5</v>
      </c>
      <c r="D337">
        <v>24</v>
      </c>
      <c r="E337">
        <v>5143</v>
      </c>
      <c r="F337">
        <v>100</v>
      </c>
      <c r="G337">
        <v>19</v>
      </c>
      <c r="H337">
        <v>6</v>
      </c>
      <c r="I337">
        <v>1656</v>
      </c>
    </row>
    <row r="338" spans="1:9" x14ac:dyDescent="0.25">
      <c r="A338">
        <v>2024</v>
      </c>
      <c r="B338">
        <v>8</v>
      </c>
      <c r="C338">
        <v>2</v>
      </c>
      <c r="D338">
        <v>1</v>
      </c>
      <c r="E338">
        <v>4519</v>
      </c>
      <c r="F338">
        <v>84</v>
      </c>
      <c r="G338">
        <v>17</v>
      </c>
      <c r="H338">
        <v>5</v>
      </c>
      <c r="I338">
        <v>1452</v>
      </c>
    </row>
    <row r="339" spans="1:9" x14ac:dyDescent="0.25">
      <c r="A339">
        <v>2024</v>
      </c>
      <c r="B339">
        <v>8</v>
      </c>
      <c r="C339">
        <v>2</v>
      </c>
      <c r="D339">
        <v>2</v>
      </c>
      <c r="E339">
        <v>4016</v>
      </c>
      <c r="F339">
        <v>68</v>
      </c>
      <c r="G339">
        <v>12</v>
      </c>
      <c r="H339">
        <v>4</v>
      </c>
      <c r="I339">
        <v>1253</v>
      </c>
    </row>
    <row r="340" spans="1:9" x14ac:dyDescent="0.25">
      <c r="A340">
        <v>2024</v>
      </c>
      <c r="B340">
        <v>8</v>
      </c>
      <c r="C340">
        <v>2</v>
      </c>
      <c r="D340">
        <v>3</v>
      </c>
      <c r="E340">
        <v>3640</v>
      </c>
      <c r="F340">
        <v>58</v>
      </c>
      <c r="G340">
        <v>10</v>
      </c>
      <c r="H340">
        <v>3</v>
      </c>
      <c r="I340">
        <v>1115</v>
      </c>
    </row>
    <row r="341" spans="1:9" x14ac:dyDescent="0.25">
      <c r="A341">
        <v>2024</v>
      </c>
      <c r="B341">
        <v>8</v>
      </c>
      <c r="C341">
        <v>2</v>
      </c>
      <c r="D341">
        <v>4</v>
      </c>
      <c r="E341">
        <v>3319</v>
      </c>
      <c r="F341">
        <v>53</v>
      </c>
      <c r="G341">
        <v>9</v>
      </c>
      <c r="H341">
        <v>3</v>
      </c>
      <c r="I341">
        <v>1017</v>
      </c>
    </row>
    <row r="342" spans="1:9" x14ac:dyDescent="0.25">
      <c r="A342">
        <v>2024</v>
      </c>
      <c r="B342">
        <v>8</v>
      </c>
      <c r="C342">
        <v>2</v>
      </c>
      <c r="D342">
        <v>5</v>
      </c>
      <c r="E342">
        <v>3169</v>
      </c>
      <c r="F342">
        <v>57</v>
      </c>
      <c r="G342">
        <v>20</v>
      </c>
      <c r="H342">
        <v>4</v>
      </c>
      <c r="I342">
        <v>1158</v>
      </c>
    </row>
    <row r="343" spans="1:9" x14ac:dyDescent="0.25">
      <c r="A343">
        <v>2024</v>
      </c>
      <c r="B343">
        <v>8</v>
      </c>
      <c r="C343">
        <v>2</v>
      </c>
      <c r="D343">
        <v>6</v>
      </c>
      <c r="E343">
        <v>3469</v>
      </c>
      <c r="F343">
        <v>83</v>
      </c>
      <c r="G343">
        <v>14</v>
      </c>
      <c r="H343">
        <v>5</v>
      </c>
      <c r="I343">
        <v>1055</v>
      </c>
    </row>
    <row r="344" spans="1:9" x14ac:dyDescent="0.25">
      <c r="A344">
        <v>2024</v>
      </c>
      <c r="B344">
        <v>8</v>
      </c>
      <c r="C344">
        <v>2</v>
      </c>
      <c r="D344">
        <v>7</v>
      </c>
      <c r="E344">
        <v>3927</v>
      </c>
      <c r="F344">
        <v>111</v>
      </c>
      <c r="G344">
        <v>19</v>
      </c>
      <c r="H344">
        <v>7</v>
      </c>
      <c r="I344">
        <v>1366</v>
      </c>
    </row>
    <row r="345" spans="1:9" x14ac:dyDescent="0.25">
      <c r="A345">
        <v>2024</v>
      </c>
      <c r="B345">
        <v>8</v>
      </c>
      <c r="C345">
        <v>2</v>
      </c>
      <c r="D345">
        <v>8</v>
      </c>
      <c r="E345">
        <v>4248</v>
      </c>
      <c r="F345">
        <v>121</v>
      </c>
      <c r="G345">
        <v>41</v>
      </c>
      <c r="H345">
        <v>12</v>
      </c>
      <c r="I345">
        <v>1839</v>
      </c>
    </row>
    <row r="346" spans="1:9" x14ac:dyDescent="0.25">
      <c r="A346">
        <v>2024</v>
      </c>
      <c r="B346">
        <v>8</v>
      </c>
      <c r="C346">
        <v>2</v>
      </c>
      <c r="D346">
        <v>9</v>
      </c>
      <c r="E346">
        <v>5235</v>
      </c>
      <c r="F346">
        <v>160</v>
      </c>
      <c r="G346">
        <v>55</v>
      </c>
      <c r="H346">
        <v>16</v>
      </c>
      <c r="I346">
        <v>2558</v>
      </c>
    </row>
    <row r="347" spans="1:9" x14ac:dyDescent="0.25">
      <c r="A347">
        <v>2024</v>
      </c>
      <c r="B347">
        <v>8</v>
      </c>
      <c r="C347">
        <v>2</v>
      </c>
      <c r="D347">
        <v>10</v>
      </c>
      <c r="E347">
        <v>6469</v>
      </c>
      <c r="F347">
        <v>214</v>
      </c>
      <c r="G347">
        <v>53</v>
      </c>
      <c r="H347">
        <v>19</v>
      </c>
      <c r="I347">
        <v>3173</v>
      </c>
    </row>
    <row r="348" spans="1:9" x14ac:dyDescent="0.25">
      <c r="A348">
        <v>2024</v>
      </c>
      <c r="B348">
        <v>8</v>
      </c>
      <c r="C348">
        <v>2</v>
      </c>
      <c r="D348">
        <v>11</v>
      </c>
      <c r="E348">
        <v>7180</v>
      </c>
      <c r="F348">
        <v>239</v>
      </c>
      <c r="G348">
        <v>57</v>
      </c>
      <c r="H348">
        <v>22</v>
      </c>
      <c r="I348">
        <v>3236</v>
      </c>
    </row>
    <row r="349" spans="1:9" x14ac:dyDescent="0.25">
      <c r="A349">
        <v>2024</v>
      </c>
      <c r="B349">
        <v>8</v>
      </c>
      <c r="C349">
        <v>2</v>
      </c>
      <c r="D349">
        <v>12</v>
      </c>
      <c r="E349">
        <v>8302</v>
      </c>
      <c r="F349">
        <v>313</v>
      </c>
      <c r="G349">
        <v>75</v>
      </c>
      <c r="H349">
        <v>23</v>
      </c>
      <c r="I349">
        <v>3559</v>
      </c>
    </row>
    <row r="350" spans="1:9" x14ac:dyDescent="0.25">
      <c r="A350">
        <v>2024</v>
      </c>
      <c r="B350">
        <v>8</v>
      </c>
      <c r="C350">
        <v>2</v>
      </c>
      <c r="D350">
        <v>13</v>
      </c>
      <c r="E350">
        <v>8369</v>
      </c>
      <c r="F350">
        <v>286</v>
      </c>
      <c r="G350">
        <v>64</v>
      </c>
      <c r="H350">
        <v>24</v>
      </c>
      <c r="I350">
        <v>3989</v>
      </c>
    </row>
    <row r="351" spans="1:9" x14ac:dyDescent="0.25">
      <c r="A351">
        <v>2024</v>
      </c>
      <c r="B351">
        <v>8</v>
      </c>
      <c r="C351">
        <v>2</v>
      </c>
      <c r="D351">
        <v>14</v>
      </c>
      <c r="E351">
        <v>8142</v>
      </c>
      <c r="F351">
        <v>260</v>
      </c>
      <c r="G351">
        <v>88</v>
      </c>
      <c r="H351">
        <v>27</v>
      </c>
      <c r="I351">
        <v>4139</v>
      </c>
    </row>
    <row r="352" spans="1:9" x14ac:dyDescent="0.25">
      <c r="A352">
        <v>2024</v>
      </c>
      <c r="B352">
        <v>8</v>
      </c>
      <c r="C352">
        <v>2</v>
      </c>
      <c r="D352">
        <v>15</v>
      </c>
      <c r="E352">
        <v>8468</v>
      </c>
      <c r="F352">
        <v>283</v>
      </c>
      <c r="G352">
        <v>58</v>
      </c>
      <c r="H352">
        <v>24</v>
      </c>
      <c r="I352">
        <v>3681</v>
      </c>
    </row>
    <row r="353" spans="1:9" x14ac:dyDescent="0.25">
      <c r="A353">
        <v>2024</v>
      </c>
      <c r="B353">
        <v>8</v>
      </c>
      <c r="C353">
        <v>2</v>
      </c>
      <c r="D353">
        <v>16</v>
      </c>
      <c r="E353">
        <v>8472</v>
      </c>
      <c r="F353">
        <v>278</v>
      </c>
      <c r="G353">
        <v>83</v>
      </c>
      <c r="H353">
        <v>27</v>
      </c>
      <c r="I353">
        <v>3871</v>
      </c>
    </row>
    <row r="354" spans="1:9" x14ac:dyDescent="0.25">
      <c r="A354">
        <v>2024</v>
      </c>
      <c r="B354">
        <v>8</v>
      </c>
      <c r="C354">
        <v>2</v>
      </c>
      <c r="D354">
        <v>17</v>
      </c>
      <c r="E354">
        <v>8637</v>
      </c>
      <c r="F354">
        <v>266</v>
      </c>
      <c r="G354">
        <v>89</v>
      </c>
      <c r="H354">
        <v>27</v>
      </c>
      <c r="I354">
        <v>4212</v>
      </c>
    </row>
    <row r="355" spans="1:9" x14ac:dyDescent="0.25">
      <c r="A355">
        <v>2024</v>
      </c>
      <c r="B355">
        <v>8</v>
      </c>
      <c r="C355">
        <v>2</v>
      </c>
      <c r="D355">
        <v>18</v>
      </c>
      <c r="E355">
        <v>8854</v>
      </c>
      <c r="F355">
        <v>279</v>
      </c>
      <c r="G355">
        <v>48</v>
      </c>
      <c r="H355">
        <v>22</v>
      </c>
      <c r="I355">
        <v>3727</v>
      </c>
    </row>
    <row r="356" spans="1:9" x14ac:dyDescent="0.25">
      <c r="A356">
        <v>2024</v>
      </c>
      <c r="B356">
        <v>8</v>
      </c>
      <c r="C356">
        <v>2</v>
      </c>
      <c r="D356">
        <v>19</v>
      </c>
      <c r="E356">
        <v>8361</v>
      </c>
      <c r="F356">
        <v>246</v>
      </c>
      <c r="G356">
        <v>38</v>
      </c>
      <c r="H356">
        <v>19</v>
      </c>
      <c r="I356">
        <v>3520</v>
      </c>
    </row>
    <row r="357" spans="1:9" x14ac:dyDescent="0.25">
      <c r="A357">
        <v>2024</v>
      </c>
      <c r="B357">
        <v>8</v>
      </c>
      <c r="C357">
        <v>2</v>
      </c>
      <c r="D357">
        <v>20</v>
      </c>
      <c r="E357">
        <v>7091</v>
      </c>
      <c r="F357">
        <v>193</v>
      </c>
      <c r="G357">
        <v>47</v>
      </c>
      <c r="H357">
        <v>17</v>
      </c>
      <c r="I357">
        <v>2904</v>
      </c>
    </row>
    <row r="358" spans="1:9" x14ac:dyDescent="0.25">
      <c r="A358">
        <v>2024</v>
      </c>
      <c r="B358">
        <v>8</v>
      </c>
      <c r="C358">
        <v>2</v>
      </c>
      <c r="D358">
        <v>21</v>
      </c>
      <c r="E358">
        <v>6624</v>
      </c>
      <c r="F358">
        <v>174</v>
      </c>
      <c r="G358">
        <v>44</v>
      </c>
      <c r="H358">
        <v>14</v>
      </c>
      <c r="I358">
        <v>2581</v>
      </c>
    </row>
    <row r="359" spans="1:9" x14ac:dyDescent="0.25">
      <c r="A359">
        <v>2024</v>
      </c>
      <c r="B359">
        <v>8</v>
      </c>
      <c r="C359">
        <v>2</v>
      </c>
      <c r="D359">
        <v>22</v>
      </c>
      <c r="E359">
        <v>6159</v>
      </c>
      <c r="F359">
        <v>154</v>
      </c>
      <c r="G359">
        <v>31</v>
      </c>
      <c r="H359">
        <v>11</v>
      </c>
      <c r="I359">
        <v>2161</v>
      </c>
    </row>
    <row r="360" spans="1:9" x14ac:dyDescent="0.25">
      <c r="A360">
        <v>2024</v>
      </c>
      <c r="B360">
        <v>8</v>
      </c>
      <c r="C360">
        <v>2</v>
      </c>
      <c r="D360">
        <v>23</v>
      </c>
      <c r="E360">
        <v>5750</v>
      </c>
      <c r="F360">
        <v>144</v>
      </c>
      <c r="G360">
        <v>24</v>
      </c>
      <c r="H360">
        <v>8</v>
      </c>
      <c r="I360">
        <v>1846</v>
      </c>
    </row>
    <row r="361" spans="1:9" x14ac:dyDescent="0.25">
      <c r="A361">
        <v>2024</v>
      </c>
      <c r="B361">
        <v>8</v>
      </c>
      <c r="C361">
        <v>2</v>
      </c>
      <c r="D361">
        <v>24</v>
      </c>
      <c r="E361">
        <v>5052</v>
      </c>
      <c r="F361">
        <v>112</v>
      </c>
      <c r="G361">
        <v>18</v>
      </c>
      <c r="H361">
        <v>6</v>
      </c>
      <c r="I361">
        <v>1671</v>
      </c>
    </row>
    <row r="362" spans="1:9" x14ac:dyDescent="0.25">
      <c r="A362">
        <v>2024</v>
      </c>
      <c r="B362">
        <v>8</v>
      </c>
      <c r="C362">
        <v>5</v>
      </c>
      <c r="D362">
        <v>1</v>
      </c>
      <c r="E362">
        <v>4535</v>
      </c>
      <c r="F362">
        <v>76</v>
      </c>
      <c r="G362">
        <v>8</v>
      </c>
      <c r="H362">
        <v>4</v>
      </c>
      <c r="I362">
        <v>1294</v>
      </c>
    </row>
    <row r="363" spans="1:9" x14ac:dyDescent="0.25">
      <c r="A363">
        <v>2024</v>
      </c>
      <c r="B363">
        <v>8</v>
      </c>
      <c r="C363">
        <v>5</v>
      </c>
      <c r="D363">
        <v>2</v>
      </c>
      <c r="E363">
        <v>4290</v>
      </c>
      <c r="F363">
        <v>72</v>
      </c>
      <c r="G363">
        <v>11</v>
      </c>
      <c r="H363">
        <v>3</v>
      </c>
      <c r="I363">
        <v>1221</v>
      </c>
    </row>
    <row r="364" spans="1:9" x14ac:dyDescent="0.25">
      <c r="A364">
        <v>2024</v>
      </c>
      <c r="B364">
        <v>8</v>
      </c>
      <c r="C364">
        <v>5</v>
      </c>
      <c r="D364">
        <v>3</v>
      </c>
      <c r="E364">
        <v>4034</v>
      </c>
      <c r="F364">
        <v>68</v>
      </c>
      <c r="G364">
        <v>9</v>
      </c>
      <c r="H364">
        <v>3</v>
      </c>
      <c r="I364">
        <v>1118</v>
      </c>
    </row>
    <row r="365" spans="1:9" x14ac:dyDescent="0.25">
      <c r="A365">
        <v>2024</v>
      </c>
      <c r="B365">
        <v>8</v>
      </c>
      <c r="C365">
        <v>5</v>
      </c>
      <c r="D365">
        <v>4</v>
      </c>
      <c r="E365">
        <v>3811</v>
      </c>
      <c r="F365">
        <v>65</v>
      </c>
      <c r="G365">
        <v>9</v>
      </c>
      <c r="H365">
        <v>3</v>
      </c>
      <c r="I365">
        <v>1093</v>
      </c>
    </row>
    <row r="366" spans="1:9" x14ac:dyDescent="0.25">
      <c r="A366">
        <v>2024</v>
      </c>
      <c r="B366">
        <v>8</v>
      </c>
      <c r="C366">
        <v>5</v>
      </c>
      <c r="D366">
        <v>5</v>
      </c>
      <c r="E366">
        <v>4017</v>
      </c>
      <c r="F366">
        <v>89</v>
      </c>
      <c r="G366">
        <v>14</v>
      </c>
      <c r="H366">
        <v>5</v>
      </c>
      <c r="I366">
        <v>1200</v>
      </c>
    </row>
    <row r="367" spans="1:9" x14ac:dyDescent="0.25">
      <c r="A367">
        <v>2024</v>
      </c>
      <c r="B367">
        <v>8</v>
      </c>
      <c r="C367">
        <v>5</v>
      </c>
      <c r="D367">
        <v>6</v>
      </c>
      <c r="E367">
        <v>5512</v>
      </c>
      <c r="F367">
        <v>168</v>
      </c>
      <c r="G367">
        <v>38</v>
      </c>
      <c r="H367">
        <v>11</v>
      </c>
      <c r="I367">
        <v>1726</v>
      </c>
    </row>
    <row r="368" spans="1:9" x14ac:dyDescent="0.25">
      <c r="A368">
        <v>2024</v>
      </c>
      <c r="B368">
        <v>8</v>
      </c>
      <c r="C368">
        <v>5</v>
      </c>
      <c r="D368">
        <v>7</v>
      </c>
      <c r="E368">
        <v>7201</v>
      </c>
      <c r="F368">
        <v>227</v>
      </c>
      <c r="G368">
        <v>46</v>
      </c>
      <c r="H368">
        <v>19</v>
      </c>
      <c r="I368">
        <v>2900</v>
      </c>
    </row>
    <row r="369" spans="1:9" x14ac:dyDescent="0.25">
      <c r="A369">
        <v>2024</v>
      </c>
      <c r="B369">
        <v>8</v>
      </c>
      <c r="C369">
        <v>5</v>
      </c>
      <c r="D369">
        <v>8</v>
      </c>
      <c r="E369">
        <v>8530</v>
      </c>
      <c r="F369">
        <v>283</v>
      </c>
      <c r="G369">
        <v>56</v>
      </c>
      <c r="H369">
        <v>24</v>
      </c>
      <c r="I369">
        <v>3698</v>
      </c>
    </row>
    <row r="370" spans="1:9" x14ac:dyDescent="0.25">
      <c r="A370">
        <v>2024</v>
      </c>
      <c r="B370">
        <v>8</v>
      </c>
      <c r="C370">
        <v>5</v>
      </c>
      <c r="D370">
        <v>9</v>
      </c>
      <c r="E370">
        <v>7965</v>
      </c>
      <c r="F370">
        <v>261</v>
      </c>
      <c r="G370">
        <v>62</v>
      </c>
      <c r="H370">
        <v>23</v>
      </c>
      <c r="I370">
        <v>3792</v>
      </c>
    </row>
    <row r="371" spans="1:9" x14ac:dyDescent="0.25">
      <c r="A371">
        <v>2024</v>
      </c>
      <c r="B371">
        <v>8</v>
      </c>
      <c r="C371">
        <v>5</v>
      </c>
      <c r="D371">
        <v>10</v>
      </c>
      <c r="E371">
        <v>7406</v>
      </c>
      <c r="F371">
        <v>248</v>
      </c>
      <c r="G371">
        <v>53</v>
      </c>
      <c r="H371">
        <v>21</v>
      </c>
      <c r="I371">
        <v>3224</v>
      </c>
    </row>
    <row r="372" spans="1:9" x14ac:dyDescent="0.25">
      <c r="A372">
        <v>2024</v>
      </c>
      <c r="B372">
        <v>8</v>
      </c>
      <c r="C372">
        <v>5</v>
      </c>
      <c r="D372">
        <v>11</v>
      </c>
      <c r="E372">
        <v>7457</v>
      </c>
      <c r="F372">
        <v>252</v>
      </c>
      <c r="G372">
        <v>55</v>
      </c>
      <c r="H372">
        <v>21</v>
      </c>
      <c r="I372">
        <v>3176</v>
      </c>
    </row>
    <row r="373" spans="1:9" x14ac:dyDescent="0.25">
      <c r="A373">
        <v>2024</v>
      </c>
      <c r="B373">
        <v>8</v>
      </c>
      <c r="C373">
        <v>5</v>
      </c>
      <c r="D373">
        <v>12</v>
      </c>
      <c r="E373">
        <v>7639</v>
      </c>
      <c r="F373">
        <v>252</v>
      </c>
      <c r="G373">
        <v>64</v>
      </c>
      <c r="H373">
        <v>22</v>
      </c>
      <c r="I373">
        <v>3488</v>
      </c>
    </row>
    <row r="374" spans="1:9" x14ac:dyDescent="0.25">
      <c r="A374">
        <v>2024</v>
      </c>
      <c r="B374">
        <v>8</v>
      </c>
      <c r="C374">
        <v>5</v>
      </c>
      <c r="D374">
        <v>13</v>
      </c>
      <c r="E374">
        <v>7776</v>
      </c>
      <c r="F374">
        <v>254</v>
      </c>
      <c r="G374">
        <v>61</v>
      </c>
      <c r="H374">
        <v>23</v>
      </c>
      <c r="I374">
        <v>3524</v>
      </c>
    </row>
    <row r="375" spans="1:9" x14ac:dyDescent="0.25">
      <c r="A375">
        <v>2024</v>
      </c>
      <c r="B375">
        <v>8</v>
      </c>
      <c r="C375">
        <v>5</v>
      </c>
      <c r="D375">
        <v>14</v>
      </c>
      <c r="E375">
        <v>8141</v>
      </c>
      <c r="F375">
        <v>271</v>
      </c>
      <c r="G375">
        <v>56</v>
      </c>
      <c r="H375">
        <v>23</v>
      </c>
      <c r="I375">
        <v>3504</v>
      </c>
    </row>
    <row r="376" spans="1:9" x14ac:dyDescent="0.25">
      <c r="A376">
        <v>2024</v>
      </c>
      <c r="B376">
        <v>8</v>
      </c>
      <c r="C376">
        <v>5</v>
      </c>
      <c r="D376">
        <v>15</v>
      </c>
      <c r="E376">
        <v>8663</v>
      </c>
      <c r="F376">
        <v>290</v>
      </c>
      <c r="G376">
        <v>60</v>
      </c>
      <c r="H376">
        <v>25</v>
      </c>
      <c r="I376">
        <v>3628</v>
      </c>
    </row>
    <row r="377" spans="1:9" x14ac:dyDescent="0.25">
      <c r="A377">
        <v>2024</v>
      </c>
      <c r="B377">
        <v>8</v>
      </c>
      <c r="C377">
        <v>5</v>
      </c>
      <c r="D377">
        <v>16</v>
      </c>
      <c r="E377">
        <v>9734</v>
      </c>
      <c r="F377">
        <v>325</v>
      </c>
      <c r="G377">
        <v>83</v>
      </c>
      <c r="H377">
        <v>29</v>
      </c>
      <c r="I377">
        <v>4309</v>
      </c>
    </row>
    <row r="378" spans="1:9" x14ac:dyDescent="0.25">
      <c r="A378">
        <v>2024</v>
      </c>
      <c r="B378">
        <v>8</v>
      </c>
      <c r="C378">
        <v>5</v>
      </c>
      <c r="D378">
        <v>17</v>
      </c>
      <c r="E378">
        <v>10538</v>
      </c>
      <c r="F378">
        <v>346</v>
      </c>
      <c r="G378">
        <v>71</v>
      </c>
      <c r="H378">
        <v>29</v>
      </c>
      <c r="I378">
        <v>4394</v>
      </c>
    </row>
    <row r="379" spans="1:9" x14ac:dyDescent="0.25">
      <c r="A379">
        <v>2024</v>
      </c>
      <c r="B379">
        <v>8</v>
      </c>
      <c r="C379">
        <v>5</v>
      </c>
      <c r="D379">
        <v>18</v>
      </c>
      <c r="E379">
        <v>10687</v>
      </c>
      <c r="F379">
        <v>344</v>
      </c>
      <c r="G379">
        <v>85</v>
      </c>
      <c r="H379">
        <v>30</v>
      </c>
      <c r="I379">
        <v>4612</v>
      </c>
    </row>
    <row r="380" spans="1:9" x14ac:dyDescent="0.25">
      <c r="A380">
        <v>2024</v>
      </c>
      <c r="B380">
        <v>8</v>
      </c>
      <c r="C380">
        <v>5</v>
      </c>
      <c r="D380">
        <v>19</v>
      </c>
      <c r="E380">
        <v>9240</v>
      </c>
      <c r="F380">
        <v>276</v>
      </c>
      <c r="G380">
        <v>64</v>
      </c>
      <c r="H380">
        <v>23</v>
      </c>
      <c r="I380">
        <v>4008</v>
      </c>
    </row>
    <row r="381" spans="1:9" x14ac:dyDescent="0.25">
      <c r="A381">
        <v>2024</v>
      </c>
      <c r="B381">
        <v>8</v>
      </c>
      <c r="C381">
        <v>5</v>
      </c>
      <c r="D381">
        <v>20</v>
      </c>
      <c r="E381">
        <v>7608</v>
      </c>
      <c r="F381">
        <v>206</v>
      </c>
      <c r="G381">
        <v>53</v>
      </c>
      <c r="H381">
        <v>17</v>
      </c>
      <c r="I381">
        <v>3188</v>
      </c>
    </row>
    <row r="382" spans="1:9" x14ac:dyDescent="0.25">
      <c r="A382">
        <v>2024</v>
      </c>
      <c r="B382">
        <v>8</v>
      </c>
      <c r="C382">
        <v>5</v>
      </c>
      <c r="D382">
        <v>21</v>
      </c>
      <c r="E382">
        <v>7204</v>
      </c>
      <c r="F382">
        <v>194</v>
      </c>
      <c r="G382">
        <v>40</v>
      </c>
      <c r="H382">
        <v>13</v>
      </c>
      <c r="I382">
        <v>2761</v>
      </c>
    </row>
    <row r="383" spans="1:9" x14ac:dyDescent="0.25">
      <c r="A383">
        <v>2024</v>
      </c>
      <c r="B383">
        <v>8</v>
      </c>
      <c r="C383">
        <v>5</v>
      </c>
      <c r="D383">
        <v>22</v>
      </c>
      <c r="E383">
        <v>6645</v>
      </c>
      <c r="F383">
        <v>171</v>
      </c>
      <c r="G383">
        <v>29</v>
      </c>
      <c r="H383">
        <v>10</v>
      </c>
      <c r="I383">
        <v>2233</v>
      </c>
    </row>
    <row r="384" spans="1:9" x14ac:dyDescent="0.25">
      <c r="A384">
        <v>2024</v>
      </c>
      <c r="B384">
        <v>8</v>
      </c>
      <c r="C384">
        <v>5</v>
      </c>
      <c r="D384">
        <v>23</v>
      </c>
      <c r="E384">
        <v>5952</v>
      </c>
      <c r="F384">
        <v>131</v>
      </c>
      <c r="G384">
        <v>20</v>
      </c>
      <c r="H384">
        <v>8</v>
      </c>
      <c r="I384">
        <v>1959</v>
      </c>
    </row>
    <row r="385" spans="1:9" x14ac:dyDescent="0.25">
      <c r="A385">
        <v>2024</v>
      </c>
      <c r="B385">
        <v>8</v>
      </c>
      <c r="C385">
        <v>5</v>
      </c>
      <c r="D385">
        <v>24</v>
      </c>
      <c r="E385">
        <v>5186</v>
      </c>
      <c r="F385">
        <v>101</v>
      </c>
      <c r="G385">
        <v>19</v>
      </c>
      <c r="H385">
        <v>6</v>
      </c>
      <c r="I385">
        <v>1643</v>
      </c>
    </row>
    <row r="386" spans="1:9" x14ac:dyDescent="0.25">
      <c r="A386">
        <v>2024</v>
      </c>
      <c r="B386">
        <v>9</v>
      </c>
      <c r="C386">
        <v>2</v>
      </c>
      <c r="D386">
        <v>1</v>
      </c>
      <c r="E386">
        <v>4622</v>
      </c>
      <c r="F386">
        <v>81</v>
      </c>
      <c r="G386">
        <v>16</v>
      </c>
      <c r="H386">
        <v>5</v>
      </c>
      <c r="I386">
        <v>1363</v>
      </c>
    </row>
    <row r="387" spans="1:9" x14ac:dyDescent="0.25">
      <c r="A387">
        <v>2024</v>
      </c>
      <c r="B387">
        <v>9</v>
      </c>
      <c r="C387">
        <v>2</v>
      </c>
      <c r="D387">
        <v>2</v>
      </c>
      <c r="E387">
        <v>4122</v>
      </c>
      <c r="F387">
        <v>65</v>
      </c>
      <c r="G387">
        <v>12</v>
      </c>
      <c r="H387">
        <v>4</v>
      </c>
      <c r="I387">
        <v>1171</v>
      </c>
    </row>
    <row r="388" spans="1:9" x14ac:dyDescent="0.25">
      <c r="A388">
        <v>2024</v>
      </c>
      <c r="B388">
        <v>9</v>
      </c>
      <c r="C388">
        <v>2</v>
      </c>
      <c r="D388">
        <v>3</v>
      </c>
      <c r="E388">
        <v>3740</v>
      </c>
      <c r="F388">
        <v>56</v>
      </c>
      <c r="G388">
        <v>9</v>
      </c>
      <c r="H388">
        <v>3</v>
      </c>
      <c r="I388">
        <v>1044</v>
      </c>
    </row>
    <row r="389" spans="1:9" x14ac:dyDescent="0.25">
      <c r="A389">
        <v>2024</v>
      </c>
      <c r="B389">
        <v>9</v>
      </c>
      <c r="C389">
        <v>2</v>
      </c>
      <c r="D389">
        <v>4</v>
      </c>
      <c r="E389">
        <v>3422</v>
      </c>
      <c r="F389">
        <v>51</v>
      </c>
      <c r="G389">
        <v>9</v>
      </c>
      <c r="H389">
        <v>3</v>
      </c>
      <c r="I389">
        <v>950</v>
      </c>
    </row>
    <row r="390" spans="1:9" x14ac:dyDescent="0.25">
      <c r="A390">
        <v>2024</v>
      </c>
      <c r="B390">
        <v>9</v>
      </c>
      <c r="C390">
        <v>2</v>
      </c>
      <c r="D390">
        <v>5</v>
      </c>
      <c r="E390">
        <v>3245</v>
      </c>
      <c r="F390">
        <v>55</v>
      </c>
      <c r="G390">
        <v>20</v>
      </c>
      <c r="H390">
        <v>4</v>
      </c>
      <c r="I390">
        <v>1073</v>
      </c>
    </row>
    <row r="391" spans="1:9" x14ac:dyDescent="0.25">
      <c r="A391">
        <v>2024</v>
      </c>
      <c r="B391">
        <v>9</v>
      </c>
      <c r="C391">
        <v>2</v>
      </c>
      <c r="D391">
        <v>6</v>
      </c>
      <c r="E391">
        <v>3564</v>
      </c>
      <c r="F391">
        <v>81</v>
      </c>
      <c r="G391">
        <v>14</v>
      </c>
      <c r="H391">
        <v>5</v>
      </c>
      <c r="I391">
        <v>980</v>
      </c>
    </row>
    <row r="392" spans="1:9" x14ac:dyDescent="0.25">
      <c r="A392">
        <v>2024</v>
      </c>
      <c r="B392">
        <v>9</v>
      </c>
      <c r="C392">
        <v>2</v>
      </c>
      <c r="D392">
        <v>7</v>
      </c>
      <c r="E392">
        <v>4041</v>
      </c>
      <c r="F392">
        <v>108</v>
      </c>
      <c r="G392">
        <v>18</v>
      </c>
      <c r="H392">
        <v>7</v>
      </c>
      <c r="I392">
        <v>1284</v>
      </c>
    </row>
    <row r="393" spans="1:9" x14ac:dyDescent="0.25">
      <c r="A393">
        <v>2024</v>
      </c>
      <c r="B393">
        <v>9</v>
      </c>
      <c r="C393">
        <v>2</v>
      </c>
      <c r="D393">
        <v>8</v>
      </c>
      <c r="E393">
        <v>4339</v>
      </c>
      <c r="F393">
        <v>117</v>
      </c>
      <c r="G393">
        <v>39</v>
      </c>
      <c r="H393">
        <v>11</v>
      </c>
      <c r="I393">
        <v>1711</v>
      </c>
    </row>
    <row r="394" spans="1:9" x14ac:dyDescent="0.25">
      <c r="A394">
        <v>2024</v>
      </c>
      <c r="B394">
        <v>9</v>
      </c>
      <c r="C394">
        <v>2</v>
      </c>
      <c r="D394">
        <v>9</v>
      </c>
      <c r="E394">
        <v>5348</v>
      </c>
      <c r="F394">
        <v>153</v>
      </c>
      <c r="G394">
        <v>53</v>
      </c>
      <c r="H394">
        <v>16</v>
      </c>
      <c r="I394">
        <v>2424</v>
      </c>
    </row>
    <row r="395" spans="1:9" x14ac:dyDescent="0.25">
      <c r="A395">
        <v>2024</v>
      </c>
      <c r="B395">
        <v>9</v>
      </c>
      <c r="C395">
        <v>2</v>
      </c>
      <c r="D395">
        <v>10</v>
      </c>
      <c r="E395">
        <v>6601</v>
      </c>
      <c r="F395">
        <v>205</v>
      </c>
      <c r="G395">
        <v>51</v>
      </c>
      <c r="H395">
        <v>18</v>
      </c>
      <c r="I395">
        <v>3024</v>
      </c>
    </row>
    <row r="396" spans="1:9" x14ac:dyDescent="0.25">
      <c r="A396">
        <v>2024</v>
      </c>
      <c r="B396">
        <v>9</v>
      </c>
      <c r="C396">
        <v>2</v>
      </c>
      <c r="D396">
        <v>11</v>
      </c>
      <c r="E396">
        <v>7350</v>
      </c>
      <c r="F396">
        <v>228</v>
      </c>
      <c r="G396">
        <v>55</v>
      </c>
      <c r="H396">
        <v>21</v>
      </c>
      <c r="I396">
        <v>3085</v>
      </c>
    </row>
    <row r="397" spans="1:9" x14ac:dyDescent="0.25">
      <c r="A397">
        <v>2024</v>
      </c>
      <c r="B397">
        <v>9</v>
      </c>
      <c r="C397">
        <v>2</v>
      </c>
      <c r="D397">
        <v>12</v>
      </c>
      <c r="E397">
        <v>8492</v>
      </c>
      <c r="F397">
        <v>299</v>
      </c>
      <c r="G397">
        <v>72</v>
      </c>
      <c r="H397">
        <v>23</v>
      </c>
      <c r="I397">
        <v>3377</v>
      </c>
    </row>
    <row r="398" spans="1:9" x14ac:dyDescent="0.25">
      <c r="A398">
        <v>2024</v>
      </c>
      <c r="B398">
        <v>9</v>
      </c>
      <c r="C398">
        <v>2</v>
      </c>
      <c r="D398">
        <v>13</v>
      </c>
      <c r="E398">
        <v>8553</v>
      </c>
      <c r="F398">
        <v>274</v>
      </c>
      <c r="G398">
        <v>61</v>
      </c>
      <c r="H398">
        <v>23</v>
      </c>
      <c r="I398">
        <v>3758</v>
      </c>
    </row>
    <row r="399" spans="1:9" x14ac:dyDescent="0.25">
      <c r="A399">
        <v>2024</v>
      </c>
      <c r="B399">
        <v>9</v>
      </c>
      <c r="C399">
        <v>2</v>
      </c>
      <c r="D399">
        <v>14</v>
      </c>
      <c r="E399">
        <v>8364</v>
      </c>
      <c r="F399">
        <v>250</v>
      </c>
      <c r="G399">
        <v>85</v>
      </c>
      <c r="H399">
        <v>26</v>
      </c>
      <c r="I399">
        <v>3949</v>
      </c>
    </row>
    <row r="400" spans="1:9" x14ac:dyDescent="0.25">
      <c r="A400">
        <v>2024</v>
      </c>
      <c r="B400">
        <v>9</v>
      </c>
      <c r="C400">
        <v>2</v>
      </c>
      <c r="D400">
        <v>15</v>
      </c>
      <c r="E400">
        <v>8719</v>
      </c>
      <c r="F400">
        <v>271</v>
      </c>
      <c r="G400">
        <v>56</v>
      </c>
      <c r="H400">
        <v>24</v>
      </c>
      <c r="I400">
        <v>3485</v>
      </c>
    </row>
    <row r="401" spans="1:9" x14ac:dyDescent="0.25">
      <c r="A401">
        <v>2024</v>
      </c>
      <c r="B401">
        <v>9</v>
      </c>
      <c r="C401">
        <v>2</v>
      </c>
      <c r="D401">
        <v>16</v>
      </c>
      <c r="E401">
        <v>8665</v>
      </c>
      <c r="F401">
        <v>266</v>
      </c>
      <c r="G401">
        <v>80</v>
      </c>
      <c r="H401">
        <v>26</v>
      </c>
      <c r="I401">
        <v>3651</v>
      </c>
    </row>
    <row r="402" spans="1:9" x14ac:dyDescent="0.25">
      <c r="A402">
        <v>2024</v>
      </c>
      <c r="B402">
        <v>9</v>
      </c>
      <c r="C402">
        <v>2</v>
      </c>
      <c r="D402">
        <v>17</v>
      </c>
      <c r="E402">
        <v>8851</v>
      </c>
      <c r="F402">
        <v>255</v>
      </c>
      <c r="G402">
        <v>85</v>
      </c>
      <c r="H402">
        <v>26</v>
      </c>
      <c r="I402">
        <v>3985</v>
      </c>
    </row>
    <row r="403" spans="1:9" x14ac:dyDescent="0.25">
      <c r="A403">
        <v>2024</v>
      </c>
      <c r="B403">
        <v>9</v>
      </c>
      <c r="C403">
        <v>2</v>
      </c>
      <c r="D403">
        <v>18</v>
      </c>
      <c r="E403">
        <v>9035</v>
      </c>
      <c r="F403">
        <v>268</v>
      </c>
      <c r="G403">
        <v>46</v>
      </c>
      <c r="H403">
        <v>21</v>
      </c>
      <c r="I403">
        <v>3534</v>
      </c>
    </row>
    <row r="404" spans="1:9" x14ac:dyDescent="0.25">
      <c r="A404">
        <v>2024</v>
      </c>
      <c r="B404">
        <v>9</v>
      </c>
      <c r="C404">
        <v>2</v>
      </c>
      <c r="D404">
        <v>19</v>
      </c>
      <c r="E404">
        <v>8395</v>
      </c>
      <c r="F404">
        <v>236</v>
      </c>
      <c r="G404">
        <v>37</v>
      </c>
      <c r="H404">
        <v>18</v>
      </c>
      <c r="I404">
        <v>3325</v>
      </c>
    </row>
    <row r="405" spans="1:9" x14ac:dyDescent="0.25">
      <c r="A405">
        <v>2024</v>
      </c>
      <c r="B405">
        <v>9</v>
      </c>
      <c r="C405">
        <v>2</v>
      </c>
      <c r="D405">
        <v>20</v>
      </c>
      <c r="E405">
        <v>7188</v>
      </c>
      <c r="F405">
        <v>185</v>
      </c>
      <c r="G405">
        <v>45</v>
      </c>
      <c r="H405">
        <v>17</v>
      </c>
      <c r="I405">
        <v>2717</v>
      </c>
    </row>
    <row r="406" spans="1:9" x14ac:dyDescent="0.25">
      <c r="A406">
        <v>2024</v>
      </c>
      <c r="B406">
        <v>9</v>
      </c>
      <c r="C406">
        <v>2</v>
      </c>
      <c r="D406">
        <v>21</v>
      </c>
      <c r="E406">
        <v>6798</v>
      </c>
      <c r="F406">
        <v>167</v>
      </c>
      <c r="G406">
        <v>42</v>
      </c>
      <c r="H406">
        <v>14</v>
      </c>
      <c r="I406">
        <v>2422</v>
      </c>
    </row>
    <row r="407" spans="1:9" x14ac:dyDescent="0.25">
      <c r="A407">
        <v>2024</v>
      </c>
      <c r="B407">
        <v>9</v>
      </c>
      <c r="C407">
        <v>2</v>
      </c>
      <c r="D407">
        <v>22</v>
      </c>
      <c r="E407">
        <v>6324</v>
      </c>
      <c r="F407">
        <v>148</v>
      </c>
      <c r="G407">
        <v>30</v>
      </c>
      <c r="H407">
        <v>11</v>
      </c>
      <c r="I407">
        <v>2031</v>
      </c>
    </row>
    <row r="408" spans="1:9" x14ac:dyDescent="0.25">
      <c r="A408">
        <v>2024</v>
      </c>
      <c r="B408">
        <v>9</v>
      </c>
      <c r="C408">
        <v>2</v>
      </c>
      <c r="D408">
        <v>23</v>
      </c>
      <c r="E408">
        <v>5894</v>
      </c>
      <c r="F408">
        <v>138</v>
      </c>
      <c r="G408">
        <v>23</v>
      </c>
      <c r="H408">
        <v>8</v>
      </c>
      <c r="I408">
        <v>1734</v>
      </c>
    </row>
    <row r="409" spans="1:9" x14ac:dyDescent="0.25">
      <c r="A409">
        <v>2024</v>
      </c>
      <c r="B409">
        <v>9</v>
      </c>
      <c r="C409">
        <v>2</v>
      </c>
      <c r="D409">
        <v>24</v>
      </c>
      <c r="E409">
        <v>5208</v>
      </c>
      <c r="F409">
        <v>108</v>
      </c>
      <c r="G409">
        <v>17</v>
      </c>
      <c r="H409">
        <v>6</v>
      </c>
      <c r="I409">
        <v>1579</v>
      </c>
    </row>
    <row r="410" spans="1:9" x14ac:dyDescent="0.25">
      <c r="A410">
        <v>2024</v>
      </c>
      <c r="B410">
        <v>9</v>
      </c>
      <c r="C410">
        <v>5</v>
      </c>
      <c r="D410">
        <v>1</v>
      </c>
      <c r="E410">
        <v>4807</v>
      </c>
      <c r="F410">
        <v>76</v>
      </c>
      <c r="G410">
        <v>8</v>
      </c>
      <c r="H410">
        <v>3</v>
      </c>
      <c r="I410">
        <v>1246</v>
      </c>
    </row>
    <row r="411" spans="1:9" x14ac:dyDescent="0.25">
      <c r="A411">
        <v>2024</v>
      </c>
      <c r="B411">
        <v>9</v>
      </c>
      <c r="C411">
        <v>5</v>
      </c>
      <c r="D411">
        <v>2</v>
      </c>
      <c r="E411">
        <v>4571</v>
      </c>
      <c r="F411">
        <v>71</v>
      </c>
      <c r="G411">
        <v>10</v>
      </c>
      <c r="H411">
        <v>3</v>
      </c>
      <c r="I411">
        <v>1177</v>
      </c>
    </row>
    <row r="412" spans="1:9" x14ac:dyDescent="0.25">
      <c r="A412">
        <v>2024</v>
      </c>
      <c r="B412">
        <v>9</v>
      </c>
      <c r="C412">
        <v>5</v>
      </c>
      <c r="D412">
        <v>3</v>
      </c>
      <c r="E412">
        <v>4301</v>
      </c>
      <c r="F412">
        <v>68</v>
      </c>
      <c r="G412">
        <v>8</v>
      </c>
      <c r="H412">
        <v>3</v>
      </c>
      <c r="I412">
        <v>1075</v>
      </c>
    </row>
    <row r="413" spans="1:9" x14ac:dyDescent="0.25">
      <c r="A413">
        <v>2024</v>
      </c>
      <c r="B413">
        <v>9</v>
      </c>
      <c r="C413">
        <v>5</v>
      </c>
      <c r="D413">
        <v>4</v>
      </c>
      <c r="E413">
        <v>4076</v>
      </c>
      <c r="F413">
        <v>65</v>
      </c>
      <c r="G413">
        <v>9</v>
      </c>
      <c r="H413">
        <v>3</v>
      </c>
      <c r="I413">
        <v>1051</v>
      </c>
    </row>
    <row r="414" spans="1:9" x14ac:dyDescent="0.25">
      <c r="A414">
        <v>2024</v>
      </c>
      <c r="B414">
        <v>9</v>
      </c>
      <c r="C414">
        <v>5</v>
      </c>
      <c r="D414">
        <v>5</v>
      </c>
      <c r="E414">
        <v>4279</v>
      </c>
      <c r="F414">
        <v>89</v>
      </c>
      <c r="G414">
        <v>14</v>
      </c>
      <c r="H414">
        <v>5</v>
      </c>
      <c r="I414">
        <v>1153</v>
      </c>
    </row>
    <row r="415" spans="1:9" x14ac:dyDescent="0.25">
      <c r="A415">
        <v>2024</v>
      </c>
      <c r="B415">
        <v>9</v>
      </c>
      <c r="C415">
        <v>5</v>
      </c>
      <c r="D415">
        <v>6</v>
      </c>
      <c r="E415">
        <v>5850</v>
      </c>
      <c r="F415">
        <v>168</v>
      </c>
      <c r="G415">
        <v>37</v>
      </c>
      <c r="H415">
        <v>11</v>
      </c>
      <c r="I415">
        <v>1654</v>
      </c>
    </row>
    <row r="416" spans="1:9" x14ac:dyDescent="0.25">
      <c r="A416">
        <v>2024</v>
      </c>
      <c r="B416">
        <v>9</v>
      </c>
      <c r="C416">
        <v>5</v>
      </c>
      <c r="D416">
        <v>7</v>
      </c>
      <c r="E416">
        <v>7626</v>
      </c>
      <c r="F416">
        <v>229</v>
      </c>
      <c r="G416">
        <v>46</v>
      </c>
      <c r="H416">
        <v>18</v>
      </c>
      <c r="I416">
        <v>2816</v>
      </c>
    </row>
    <row r="417" spans="1:9" x14ac:dyDescent="0.25">
      <c r="A417">
        <v>2024</v>
      </c>
      <c r="B417">
        <v>9</v>
      </c>
      <c r="C417">
        <v>5</v>
      </c>
      <c r="D417">
        <v>8</v>
      </c>
      <c r="E417">
        <v>8937</v>
      </c>
      <c r="F417">
        <v>282</v>
      </c>
      <c r="G417">
        <v>55</v>
      </c>
      <c r="H417">
        <v>24</v>
      </c>
      <c r="I417">
        <v>3550</v>
      </c>
    </row>
    <row r="418" spans="1:9" x14ac:dyDescent="0.25">
      <c r="A418">
        <v>2024</v>
      </c>
      <c r="B418">
        <v>9</v>
      </c>
      <c r="C418">
        <v>5</v>
      </c>
      <c r="D418">
        <v>9</v>
      </c>
      <c r="E418">
        <v>8345</v>
      </c>
      <c r="F418">
        <v>256</v>
      </c>
      <c r="G418">
        <v>62</v>
      </c>
      <c r="H418">
        <v>23</v>
      </c>
      <c r="I418">
        <v>3627</v>
      </c>
    </row>
    <row r="419" spans="1:9" x14ac:dyDescent="0.25">
      <c r="A419">
        <v>2024</v>
      </c>
      <c r="B419">
        <v>9</v>
      </c>
      <c r="C419">
        <v>5</v>
      </c>
      <c r="D419">
        <v>10</v>
      </c>
      <c r="E419">
        <v>7757</v>
      </c>
      <c r="F419">
        <v>244</v>
      </c>
      <c r="G419">
        <v>53</v>
      </c>
      <c r="H419">
        <v>20</v>
      </c>
      <c r="I419">
        <v>3080</v>
      </c>
    </row>
    <row r="420" spans="1:9" x14ac:dyDescent="0.25">
      <c r="A420">
        <v>2024</v>
      </c>
      <c r="B420">
        <v>9</v>
      </c>
      <c r="C420">
        <v>5</v>
      </c>
      <c r="D420">
        <v>11</v>
      </c>
      <c r="E420">
        <v>7830</v>
      </c>
      <c r="F420">
        <v>247</v>
      </c>
      <c r="G420">
        <v>54</v>
      </c>
      <c r="H420">
        <v>21</v>
      </c>
      <c r="I420">
        <v>3060</v>
      </c>
    </row>
    <row r="421" spans="1:9" x14ac:dyDescent="0.25">
      <c r="A421">
        <v>2024</v>
      </c>
      <c r="B421">
        <v>9</v>
      </c>
      <c r="C421">
        <v>5</v>
      </c>
      <c r="D421">
        <v>12</v>
      </c>
      <c r="E421">
        <v>8008</v>
      </c>
      <c r="F421">
        <v>248</v>
      </c>
      <c r="G421">
        <v>63</v>
      </c>
      <c r="H421">
        <v>22</v>
      </c>
      <c r="I421">
        <v>3360</v>
      </c>
    </row>
    <row r="422" spans="1:9" x14ac:dyDescent="0.25">
      <c r="A422">
        <v>2024</v>
      </c>
      <c r="B422">
        <v>9</v>
      </c>
      <c r="C422">
        <v>5</v>
      </c>
      <c r="D422">
        <v>13</v>
      </c>
      <c r="E422">
        <v>8148</v>
      </c>
      <c r="F422">
        <v>249</v>
      </c>
      <c r="G422">
        <v>61</v>
      </c>
      <c r="H422">
        <v>23</v>
      </c>
      <c r="I422">
        <v>3357</v>
      </c>
    </row>
    <row r="423" spans="1:9" x14ac:dyDescent="0.25">
      <c r="A423">
        <v>2024</v>
      </c>
      <c r="B423">
        <v>9</v>
      </c>
      <c r="C423">
        <v>5</v>
      </c>
      <c r="D423">
        <v>14</v>
      </c>
      <c r="E423">
        <v>8568</v>
      </c>
      <c r="F423">
        <v>267</v>
      </c>
      <c r="G423">
        <v>56</v>
      </c>
      <c r="H423">
        <v>23</v>
      </c>
      <c r="I423">
        <v>3403</v>
      </c>
    </row>
    <row r="424" spans="1:9" x14ac:dyDescent="0.25">
      <c r="A424">
        <v>2024</v>
      </c>
      <c r="B424">
        <v>9</v>
      </c>
      <c r="C424">
        <v>5</v>
      </c>
      <c r="D424">
        <v>15</v>
      </c>
      <c r="E424">
        <v>9143</v>
      </c>
      <c r="F424">
        <v>285</v>
      </c>
      <c r="G424">
        <v>60</v>
      </c>
      <c r="H424">
        <v>25</v>
      </c>
      <c r="I424">
        <v>3487</v>
      </c>
    </row>
    <row r="425" spans="1:9" x14ac:dyDescent="0.25">
      <c r="A425">
        <v>2024</v>
      </c>
      <c r="B425">
        <v>9</v>
      </c>
      <c r="C425">
        <v>5</v>
      </c>
      <c r="D425">
        <v>16</v>
      </c>
      <c r="E425">
        <v>10194</v>
      </c>
      <c r="F425">
        <v>320</v>
      </c>
      <c r="G425">
        <v>83</v>
      </c>
      <c r="H425">
        <v>29</v>
      </c>
      <c r="I425">
        <v>4137</v>
      </c>
    </row>
    <row r="426" spans="1:9" x14ac:dyDescent="0.25">
      <c r="A426">
        <v>2024</v>
      </c>
      <c r="B426">
        <v>9</v>
      </c>
      <c r="C426">
        <v>5</v>
      </c>
      <c r="D426">
        <v>17</v>
      </c>
      <c r="E426">
        <v>11067</v>
      </c>
      <c r="F426">
        <v>340</v>
      </c>
      <c r="G426">
        <v>71</v>
      </c>
      <c r="H426">
        <v>29</v>
      </c>
      <c r="I426">
        <v>4223</v>
      </c>
    </row>
    <row r="427" spans="1:9" x14ac:dyDescent="0.25">
      <c r="A427">
        <v>2024</v>
      </c>
      <c r="B427">
        <v>9</v>
      </c>
      <c r="C427">
        <v>5</v>
      </c>
      <c r="D427">
        <v>18</v>
      </c>
      <c r="E427">
        <v>11180</v>
      </c>
      <c r="F427">
        <v>338</v>
      </c>
      <c r="G427">
        <v>84</v>
      </c>
      <c r="H427">
        <v>30</v>
      </c>
      <c r="I427">
        <v>4438</v>
      </c>
    </row>
    <row r="428" spans="1:9" x14ac:dyDescent="0.25">
      <c r="A428">
        <v>2024</v>
      </c>
      <c r="B428">
        <v>9</v>
      </c>
      <c r="C428">
        <v>5</v>
      </c>
      <c r="D428">
        <v>19</v>
      </c>
      <c r="E428">
        <v>9525</v>
      </c>
      <c r="F428">
        <v>271</v>
      </c>
      <c r="G428">
        <v>63</v>
      </c>
      <c r="H428">
        <v>23</v>
      </c>
      <c r="I428">
        <v>3845</v>
      </c>
    </row>
    <row r="429" spans="1:9" x14ac:dyDescent="0.25">
      <c r="A429">
        <v>2024</v>
      </c>
      <c r="B429">
        <v>9</v>
      </c>
      <c r="C429">
        <v>5</v>
      </c>
      <c r="D429">
        <v>20</v>
      </c>
      <c r="E429">
        <v>7929</v>
      </c>
      <c r="F429">
        <v>203</v>
      </c>
      <c r="G429">
        <v>52</v>
      </c>
      <c r="H429">
        <v>17</v>
      </c>
      <c r="I429">
        <v>3061</v>
      </c>
    </row>
    <row r="430" spans="1:9" x14ac:dyDescent="0.25">
      <c r="A430">
        <v>2024</v>
      </c>
      <c r="B430">
        <v>9</v>
      </c>
      <c r="C430">
        <v>5</v>
      </c>
      <c r="D430">
        <v>21</v>
      </c>
      <c r="E430">
        <v>7610</v>
      </c>
      <c r="F430">
        <v>191</v>
      </c>
      <c r="G430">
        <v>39</v>
      </c>
      <c r="H430">
        <v>13</v>
      </c>
      <c r="I430">
        <v>2662</v>
      </c>
    </row>
    <row r="431" spans="1:9" x14ac:dyDescent="0.25">
      <c r="A431">
        <v>2024</v>
      </c>
      <c r="B431">
        <v>9</v>
      </c>
      <c r="C431">
        <v>5</v>
      </c>
      <c r="D431">
        <v>22</v>
      </c>
      <c r="E431">
        <v>7041</v>
      </c>
      <c r="F431">
        <v>169</v>
      </c>
      <c r="G431">
        <v>29</v>
      </c>
      <c r="H431">
        <v>10</v>
      </c>
      <c r="I431">
        <v>2148</v>
      </c>
    </row>
    <row r="432" spans="1:9" x14ac:dyDescent="0.25">
      <c r="A432">
        <v>2024</v>
      </c>
      <c r="B432">
        <v>9</v>
      </c>
      <c r="C432">
        <v>5</v>
      </c>
      <c r="D432">
        <v>23</v>
      </c>
      <c r="E432">
        <v>6306</v>
      </c>
      <c r="F432">
        <v>129</v>
      </c>
      <c r="G432">
        <v>20</v>
      </c>
      <c r="H432">
        <v>8</v>
      </c>
      <c r="I432">
        <v>1892</v>
      </c>
    </row>
    <row r="433" spans="1:9" x14ac:dyDescent="0.25">
      <c r="A433">
        <v>2024</v>
      </c>
      <c r="B433">
        <v>9</v>
      </c>
      <c r="C433">
        <v>5</v>
      </c>
      <c r="D433">
        <v>24</v>
      </c>
      <c r="E433">
        <v>5535</v>
      </c>
      <c r="F433">
        <v>100</v>
      </c>
      <c r="G433">
        <v>18</v>
      </c>
      <c r="H433">
        <v>6</v>
      </c>
      <c r="I433">
        <v>1583</v>
      </c>
    </row>
    <row r="434" spans="1:9" x14ac:dyDescent="0.25">
      <c r="A434">
        <v>2024</v>
      </c>
      <c r="B434">
        <v>10</v>
      </c>
      <c r="C434">
        <v>2</v>
      </c>
      <c r="D434">
        <v>1</v>
      </c>
      <c r="E434">
        <v>5256</v>
      </c>
      <c r="F434">
        <v>88</v>
      </c>
      <c r="G434">
        <v>18</v>
      </c>
      <c r="H434">
        <v>6</v>
      </c>
      <c r="I434">
        <v>1405</v>
      </c>
    </row>
    <row r="435" spans="1:9" x14ac:dyDescent="0.25">
      <c r="A435">
        <v>2024</v>
      </c>
      <c r="B435">
        <v>10</v>
      </c>
      <c r="C435">
        <v>2</v>
      </c>
      <c r="D435">
        <v>2</v>
      </c>
      <c r="E435">
        <v>4692</v>
      </c>
      <c r="F435">
        <v>71</v>
      </c>
      <c r="G435">
        <v>13</v>
      </c>
      <c r="H435">
        <v>4</v>
      </c>
      <c r="I435">
        <v>1209</v>
      </c>
    </row>
    <row r="436" spans="1:9" x14ac:dyDescent="0.25">
      <c r="A436">
        <v>2024</v>
      </c>
      <c r="B436">
        <v>10</v>
      </c>
      <c r="C436">
        <v>2</v>
      </c>
      <c r="D436">
        <v>3</v>
      </c>
      <c r="E436">
        <v>4261</v>
      </c>
      <c r="F436">
        <v>60</v>
      </c>
      <c r="G436">
        <v>10</v>
      </c>
      <c r="H436">
        <v>3</v>
      </c>
      <c r="I436">
        <v>1078</v>
      </c>
    </row>
    <row r="437" spans="1:9" x14ac:dyDescent="0.25">
      <c r="A437">
        <v>2024</v>
      </c>
      <c r="B437">
        <v>10</v>
      </c>
      <c r="C437">
        <v>2</v>
      </c>
      <c r="D437">
        <v>4</v>
      </c>
      <c r="E437">
        <v>3899</v>
      </c>
      <c r="F437">
        <v>55</v>
      </c>
      <c r="G437">
        <v>10</v>
      </c>
      <c r="H437">
        <v>3</v>
      </c>
      <c r="I437">
        <v>983</v>
      </c>
    </row>
    <row r="438" spans="1:9" x14ac:dyDescent="0.25">
      <c r="A438">
        <v>2024</v>
      </c>
      <c r="B438">
        <v>10</v>
      </c>
      <c r="C438">
        <v>2</v>
      </c>
      <c r="D438">
        <v>5</v>
      </c>
      <c r="E438">
        <v>3700</v>
      </c>
      <c r="F438">
        <v>59</v>
      </c>
      <c r="G438">
        <v>21</v>
      </c>
      <c r="H438">
        <v>4</v>
      </c>
      <c r="I438">
        <v>1111</v>
      </c>
    </row>
    <row r="439" spans="1:9" x14ac:dyDescent="0.25">
      <c r="A439">
        <v>2024</v>
      </c>
      <c r="B439">
        <v>10</v>
      </c>
      <c r="C439">
        <v>2</v>
      </c>
      <c r="D439">
        <v>6</v>
      </c>
      <c r="E439">
        <v>4058</v>
      </c>
      <c r="F439">
        <v>87</v>
      </c>
      <c r="G439">
        <v>15</v>
      </c>
      <c r="H439">
        <v>5</v>
      </c>
      <c r="I439">
        <v>1011</v>
      </c>
    </row>
    <row r="440" spans="1:9" x14ac:dyDescent="0.25">
      <c r="A440">
        <v>2024</v>
      </c>
      <c r="B440">
        <v>10</v>
      </c>
      <c r="C440">
        <v>2</v>
      </c>
      <c r="D440">
        <v>7</v>
      </c>
      <c r="E440">
        <v>4590</v>
      </c>
      <c r="F440">
        <v>117</v>
      </c>
      <c r="G440">
        <v>19</v>
      </c>
      <c r="H440">
        <v>7</v>
      </c>
      <c r="I440">
        <v>1316</v>
      </c>
    </row>
    <row r="441" spans="1:9" x14ac:dyDescent="0.25">
      <c r="A441">
        <v>2024</v>
      </c>
      <c r="B441">
        <v>10</v>
      </c>
      <c r="C441">
        <v>2</v>
      </c>
      <c r="D441">
        <v>8</v>
      </c>
      <c r="E441">
        <v>4941</v>
      </c>
      <c r="F441">
        <v>127</v>
      </c>
      <c r="G441">
        <v>43</v>
      </c>
      <c r="H441">
        <v>12</v>
      </c>
      <c r="I441">
        <v>1739</v>
      </c>
    </row>
    <row r="442" spans="1:9" x14ac:dyDescent="0.25">
      <c r="A442">
        <v>2024</v>
      </c>
      <c r="B442">
        <v>10</v>
      </c>
      <c r="C442">
        <v>2</v>
      </c>
      <c r="D442">
        <v>9</v>
      </c>
      <c r="E442">
        <v>6045</v>
      </c>
      <c r="F442">
        <v>166</v>
      </c>
      <c r="G442">
        <v>57</v>
      </c>
      <c r="H442">
        <v>17</v>
      </c>
      <c r="I442">
        <v>2284</v>
      </c>
    </row>
    <row r="443" spans="1:9" x14ac:dyDescent="0.25">
      <c r="A443">
        <v>2024</v>
      </c>
      <c r="B443">
        <v>10</v>
      </c>
      <c r="C443">
        <v>2</v>
      </c>
      <c r="D443">
        <v>10</v>
      </c>
      <c r="E443">
        <v>7363</v>
      </c>
      <c r="F443">
        <v>220</v>
      </c>
      <c r="G443">
        <v>55</v>
      </c>
      <c r="H443">
        <v>20</v>
      </c>
      <c r="I443">
        <v>2886</v>
      </c>
    </row>
    <row r="444" spans="1:9" x14ac:dyDescent="0.25">
      <c r="A444">
        <v>2024</v>
      </c>
      <c r="B444">
        <v>10</v>
      </c>
      <c r="C444">
        <v>2</v>
      </c>
      <c r="D444">
        <v>11</v>
      </c>
      <c r="E444">
        <v>8090</v>
      </c>
      <c r="F444">
        <v>243</v>
      </c>
      <c r="G444">
        <v>59</v>
      </c>
      <c r="H444">
        <v>23</v>
      </c>
      <c r="I444">
        <v>2944</v>
      </c>
    </row>
    <row r="445" spans="1:9" x14ac:dyDescent="0.25">
      <c r="A445">
        <v>2024</v>
      </c>
      <c r="B445">
        <v>10</v>
      </c>
      <c r="C445">
        <v>2</v>
      </c>
      <c r="D445">
        <v>12</v>
      </c>
      <c r="E445">
        <v>9364</v>
      </c>
      <c r="F445">
        <v>317</v>
      </c>
      <c r="G445">
        <v>78</v>
      </c>
      <c r="H445">
        <v>24</v>
      </c>
      <c r="I445">
        <v>3249</v>
      </c>
    </row>
    <row r="446" spans="1:9" x14ac:dyDescent="0.25">
      <c r="A446">
        <v>2024</v>
      </c>
      <c r="B446">
        <v>10</v>
      </c>
      <c r="C446">
        <v>2</v>
      </c>
      <c r="D446">
        <v>13</v>
      </c>
      <c r="E446">
        <v>9397</v>
      </c>
      <c r="F446">
        <v>287</v>
      </c>
      <c r="G446">
        <v>66</v>
      </c>
      <c r="H446">
        <v>25</v>
      </c>
      <c r="I446">
        <v>3640</v>
      </c>
    </row>
    <row r="447" spans="1:9" x14ac:dyDescent="0.25">
      <c r="A447">
        <v>2024</v>
      </c>
      <c r="B447">
        <v>10</v>
      </c>
      <c r="C447">
        <v>2</v>
      </c>
      <c r="D447">
        <v>14</v>
      </c>
      <c r="E447">
        <v>9197</v>
      </c>
      <c r="F447">
        <v>263</v>
      </c>
      <c r="G447">
        <v>92</v>
      </c>
      <c r="H447">
        <v>28</v>
      </c>
      <c r="I447">
        <v>3827</v>
      </c>
    </row>
    <row r="448" spans="1:9" x14ac:dyDescent="0.25">
      <c r="A448">
        <v>2024</v>
      </c>
      <c r="B448">
        <v>10</v>
      </c>
      <c r="C448">
        <v>2</v>
      </c>
      <c r="D448">
        <v>15</v>
      </c>
      <c r="E448">
        <v>9603</v>
      </c>
      <c r="F448">
        <v>285</v>
      </c>
      <c r="G448">
        <v>60</v>
      </c>
      <c r="H448">
        <v>25</v>
      </c>
      <c r="I448">
        <v>3362</v>
      </c>
    </row>
    <row r="449" spans="1:9" x14ac:dyDescent="0.25">
      <c r="A449">
        <v>2024</v>
      </c>
      <c r="B449">
        <v>10</v>
      </c>
      <c r="C449">
        <v>2</v>
      </c>
      <c r="D449">
        <v>16</v>
      </c>
      <c r="E449">
        <v>9601</v>
      </c>
      <c r="F449">
        <v>281</v>
      </c>
      <c r="G449">
        <v>86</v>
      </c>
      <c r="H449">
        <v>28</v>
      </c>
      <c r="I449">
        <v>3546</v>
      </c>
    </row>
    <row r="450" spans="1:9" x14ac:dyDescent="0.25">
      <c r="A450">
        <v>2024</v>
      </c>
      <c r="B450">
        <v>10</v>
      </c>
      <c r="C450">
        <v>2</v>
      </c>
      <c r="D450">
        <v>17</v>
      </c>
      <c r="E450">
        <v>9800</v>
      </c>
      <c r="F450">
        <v>269</v>
      </c>
      <c r="G450">
        <v>92</v>
      </c>
      <c r="H450">
        <v>28</v>
      </c>
      <c r="I450">
        <v>3888</v>
      </c>
    </row>
    <row r="451" spans="1:9" x14ac:dyDescent="0.25">
      <c r="A451">
        <v>2024</v>
      </c>
      <c r="B451">
        <v>10</v>
      </c>
      <c r="C451">
        <v>2</v>
      </c>
      <c r="D451">
        <v>18</v>
      </c>
      <c r="E451">
        <v>9962</v>
      </c>
      <c r="F451">
        <v>281</v>
      </c>
      <c r="G451">
        <v>50</v>
      </c>
      <c r="H451">
        <v>23</v>
      </c>
      <c r="I451">
        <v>3449</v>
      </c>
    </row>
    <row r="452" spans="1:9" x14ac:dyDescent="0.25">
      <c r="A452">
        <v>2024</v>
      </c>
      <c r="B452">
        <v>10</v>
      </c>
      <c r="C452">
        <v>2</v>
      </c>
      <c r="D452">
        <v>19</v>
      </c>
      <c r="E452">
        <v>9343</v>
      </c>
      <c r="F452">
        <v>252</v>
      </c>
      <c r="G452">
        <v>39</v>
      </c>
      <c r="H452">
        <v>19</v>
      </c>
      <c r="I452">
        <v>3286</v>
      </c>
    </row>
    <row r="453" spans="1:9" x14ac:dyDescent="0.25">
      <c r="A453">
        <v>2024</v>
      </c>
      <c r="B453">
        <v>10</v>
      </c>
      <c r="C453">
        <v>2</v>
      </c>
      <c r="D453">
        <v>20</v>
      </c>
      <c r="E453">
        <v>8083</v>
      </c>
      <c r="F453">
        <v>199</v>
      </c>
      <c r="G453">
        <v>49</v>
      </c>
      <c r="H453">
        <v>18</v>
      </c>
      <c r="I453">
        <v>2706</v>
      </c>
    </row>
    <row r="454" spans="1:9" x14ac:dyDescent="0.25">
      <c r="A454">
        <v>2024</v>
      </c>
      <c r="B454">
        <v>10</v>
      </c>
      <c r="C454">
        <v>2</v>
      </c>
      <c r="D454">
        <v>21</v>
      </c>
      <c r="E454">
        <v>7677</v>
      </c>
      <c r="F454">
        <v>180</v>
      </c>
      <c r="G454">
        <v>45</v>
      </c>
      <c r="H454">
        <v>15</v>
      </c>
      <c r="I454">
        <v>2438</v>
      </c>
    </row>
    <row r="455" spans="1:9" x14ac:dyDescent="0.25">
      <c r="A455">
        <v>2024</v>
      </c>
      <c r="B455">
        <v>10</v>
      </c>
      <c r="C455">
        <v>2</v>
      </c>
      <c r="D455">
        <v>22</v>
      </c>
      <c r="E455">
        <v>7165</v>
      </c>
      <c r="F455">
        <v>159</v>
      </c>
      <c r="G455">
        <v>32</v>
      </c>
      <c r="H455">
        <v>12</v>
      </c>
      <c r="I455">
        <v>2053</v>
      </c>
    </row>
    <row r="456" spans="1:9" x14ac:dyDescent="0.25">
      <c r="A456">
        <v>2024</v>
      </c>
      <c r="B456">
        <v>10</v>
      </c>
      <c r="C456">
        <v>2</v>
      </c>
      <c r="D456">
        <v>23</v>
      </c>
      <c r="E456">
        <v>6678</v>
      </c>
      <c r="F456">
        <v>149</v>
      </c>
      <c r="G456">
        <v>25</v>
      </c>
      <c r="H456">
        <v>8</v>
      </c>
      <c r="I456">
        <v>1765</v>
      </c>
    </row>
    <row r="457" spans="1:9" x14ac:dyDescent="0.25">
      <c r="A457">
        <v>2024</v>
      </c>
      <c r="B457">
        <v>10</v>
      </c>
      <c r="C457">
        <v>2</v>
      </c>
      <c r="D457">
        <v>24</v>
      </c>
      <c r="E457">
        <v>5895</v>
      </c>
      <c r="F457">
        <v>116</v>
      </c>
      <c r="G457">
        <v>19</v>
      </c>
      <c r="H457">
        <v>6</v>
      </c>
      <c r="I457">
        <v>1615</v>
      </c>
    </row>
    <row r="458" spans="1:9" x14ac:dyDescent="0.25">
      <c r="A458">
        <v>2024</v>
      </c>
      <c r="B458">
        <v>10</v>
      </c>
      <c r="C458">
        <v>5</v>
      </c>
      <c r="D458">
        <v>1</v>
      </c>
      <c r="E458">
        <v>5075</v>
      </c>
      <c r="F458">
        <v>76</v>
      </c>
      <c r="G458">
        <v>8</v>
      </c>
      <c r="H458">
        <v>4</v>
      </c>
      <c r="I458">
        <v>1217</v>
      </c>
    </row>
    <row r="459" spans="1:9" x14ac:dyDescent="0.25">
      <c r="A459">
        <v>2024</v>
      </c>
      <c r="B459">
        <v>10</v>
      </c>
      <c r="C459">
        <v>5</v>
      </c>
      <c r="D459">
        <v>2</v>
      </c>
      <c r="E459">
        <v>4820</v>
      </c>
      <c r="F459">
        <v>72</v>
      </c>
      <c r="G459">
        <v>11</v>
      </c>
      <c r="H459">
        <v>3</v>
      </c>
      <c r="I459">
        <v>1150</v>
      </c>
    </row>
    <row r="460" spans="1:9" x14ac:dyDescent="0.25">
      <c r="A460">
        <v>2024</v>
      </c>
      <c r="B460">
        <v>10</v>
      </c>
      <c r="C460">
        <v>5</v>
      </c>
      <c r="D460">
        <v>3</v>
      </c>
      <c r="E460">
        <v>4539</v>
      </c>
      <c r="F460">
        <v>68</v>
      </c>
      <c r="G460">
        <v>8</v>
      </c>
      <c r="H460">
        <v>3</v>
      </c>
      <c r="I460">
        <v>1050</v>
      </c>
    </row>
    <row r="461" spans="1:9" x14ac:dyDescent="0.25">
      <c r="A461">
        <v>2024</v>
      </c>
      <c r="B461">
        <v>10</v>
      </c>
      <c r="C461">
        <v>5</v>
      </c>
      <c r="D461">
        <v>4</v>
      </c>
      <c r="E461">
        <v>4300</v>
      </c>
      <c r="F461">
        <v>65</v>
      </c>
      <c r="G461">
        <v>9</v>
      </c>
      <c r="H461">
        <v>3</v>
      </c>
      <c r="I461">
        <v>1029</v>
      </c>
    </row>
    <row r="462" spans="1:9" x14ac:dyDescent="0.25">
      <c r="A462">
        <v>2024</v>
      </c>
      <c r="B462">
        <v>10</v>
      </c>
      <c r="C462">
        <v>5</v>
      </c>
      <c r="D462">
        <v>5</v>
      </c>
      <c r="E462">
        <v>4518</v>
      </c>
      <c r="F462">
        <v>89</v>
      </c>
      <c r="G462">
        <v>14</v>
      </c>
      <c r="H462">
        <v>5</v>
      </c>
      <c r="I462">
        <v>1127</v>
      </c>
    </row>
    <row r="463" spans="1:9" x14ac:dyDescent="0.25">
      <c r="A463">
        <v>2024</v>
      </c>
      <c r="B463">
        <v>10</v>
      </c>
      <c r="C463">
        <v>5</v>
      </c>
      <c r="D463">
        <v>6</v>
      </c>
      <c r="E463">
        <v>6175</v>
      </c>
      <c r="F463">
        <v>169</v>
      </c>
      <c r="G463">
        <v>38</v>
      </c>
      <c r="H463">
        <v>11</v>
      </c>
      <c r="I463">
        <v>1615</v>
      </c>
    </row>
    <row r="464" spans="1:9" x14ac:dyDescent="0.25">
      <c r="A464">
        <v>2024</v>
      </c>
      <c r="B464">
        <v>10</v>
      </c>
      <c r="C464">
        <v>5</v>
      </c>
      <c r="D464">
        <v>7</v>
      </c>
      <c r="E464">
        <v>8049</v>
      </c>
      <c r="F464">
        <v>231</v>
      </c>
      <c r="G464">
        <v>46</v>
      </c>
      <c r="H464">
        <v>18</v>
      </c>
      <c r="I464">
        <v>2756</v>
      </c>
    </row>
    <row r="465" spans="1:9" x14ac:dyDescent="0.25">
      <c r="A465">
        <v>2024</v>
      </c>
      <c r="B465">
        <v>10</v>
      </c>
      <c r="C465">
        <v>5</v>
      </c>
      <c r="D465">
        <v>8</v>
      </c>
      <c r="E465">
        <v>9471</v>
      </c>
      <c r="F465">
        <v>287</v>
      </c>
      <c r="G465">
        <v>55</v>
      </c>
      <c r="H465">
        <v>24</v>
      </c>
      <c r="I465">
        <v>3473</v>
      </c>
    </row>
    <row r="466" spans="1:9" x14ac:dyDescent="0.25">
      <c r="A466">
        <v>2024</v>
      </c>
      <c r="B466">
        <v>10</v>
      </c>
      <c r="C466">
        <v>5</v>
      </c>
      <c r="D466">
        <v>9</v>
      </c>
      <c r="E466">
        <v>8792</v>
      </c>
      <c r="F466">
        <v>260</v>
      </c>
      <c r="G466">
        <v>62</v>
      </c>
      <c r="H466">
        <v>23</v>
      </c>
      <c r="I466">
        <v>3372</v>
      </c>
    </row>
    <row r="467" spans="1:9" x14ac:dyDescent="0.25">
      <c r="A467">
        <v>2024</v>
      </c>
      <c r="B467">
        <v>10</v>
      </c>
      <c r="C467">
        <v>5</v>
      </c>
      <c r="D467">
        <v>10</v>
      </c>
      <c r="E467">
        <v>8091</v>
      </c>
      <c r="F467">
        <v>245</v>
      </c>
      <c r="G467">
        <v>53</v>
      </c>
      <c r="H467">
        <v>21</v>
      </c>
      <c r="I467">
        <v>2816</v>
      </c>
    </row>
    <row r="468" spans="1:9" x14ac:dyDescent="0.25">
      <c r="A468">
        <v>2024</v>
      </c>
      <c r="B468">
        <v>10</v>
      </c>
      <c r="C468">
        <v>5</v>
      </c>
      <c r="D468">
        <v>11</v>
      </c>
      <c r="E468">
        <v>8065</v>
      </c>
      <c r="F468">
        <v>246</v>
      </c>
      <c r="G468">
        <v>55</v>
      </c>
      <c r="H468">
        <v>21</v>
      </c>
      <c r="I468">
        <v>2790</v>
      </c>
    </row>
    <row r="469" spans="1:9" x14ac:dyDescent="0.25">
      <c r="A469">
        <v>2024</v>
      </c>
      <c r="B469">
        <v>10</v>
      </c>
      <c r="C469">
        <v>5</v>
      </c>
      <c r="D469">
        <v>12</v>
      </c>
      <c r="E469">
        <v>8252</v>
      </c>
      <c r="F469">
        <v>244</v>
      </c>
      <c r="G469">
        <v>63</v>
      </c>
      <c r="H469">
        <v>22</v>
      </c>
      <c r="I469">
        <v>3093</v>
      </c>
    </row>
    <row r="470" spans="1:9" x14ac:dyDescent="0.25">
      <c r="A470">
        <v>2024</v>
      </c>
      <c r="B470">
        <v>10</v>
      </c>
      <c r="C470">
        <v>5</v>
      </c>
      <c r="D470">
        <v>13</v>
      </c>
      <c r="E470">
        <v>8403</v>
      </c>
      <c r="F470">
        <v>245</v>
      </c>
      <c r="G470">
        <v>61</v>
      </c>
      <c r="H470">
        <v>23</v>
      </c>
      <c r="I470">
        <v>3115</v>
      </c>
    </row>
    <row r="471" spans="1:9" x14ac:dyDescent="0.25">
      <c r="A471">
        <v>2024</v>
      </c>
      <c r="B471">
        <v>10</v>
      </c>
      <c r="C471">
        <v>5</v>
      </c>
      <c r="D471">
        <v>14</v>
      </c>
      <c r="E471">
        <v>8837</v>
      </c>
      <c r="F471">
        <v>261</v>
      </c>
      <c r="G471">
        <v>56</v>
      </c>
      <c r="H471">
        <v>23</v>
      </c>
      <c r="I471">
        <v>3167</v>
      </c>
    </row>
    <row r="472" spans="1:9" x14ac:dyDescent="0.25">
      <c r="A472">
        <v>2024</v>
      </c>
      <c r="B472">
        <v>10</v>
      </c>
      <c r="C472">
        <v>5</v>
      </c>
      <c r="D472">
        <v>15</v>
      </c>
      <c r="E472">
        <v>9435</v>
      </c>
      <c r="F472">
        <v>279</v>
      </c>
      <c r="G472">
        <v>60</v>
      </c>
      <c r="H472">
        <v>25</v>
      </c>
      <c r="I472">
        <v>3214</v>
      </c>
    </row>
    <row r="473" spans="1:9" x14ac:dyDescent="0.25">
      <c r="A473">
        <v>2024</v>
      </c>
      <c r="B473">
        <v>10</v>
      </c>
      <c r="C473">
        <v>5</v>
      </c>
      <c r="D473">
        <v>16</v>
      </c>
      <c r="E473">
        <v>10569</v>
      </c>
      <c r="F473">
        <v>314</v>
      </c>
      <c r="G473">
        <v>83</v>
      </c>
      <c r="H473">
        <v>29</v>
      </c>
      <c r="I473">
        <v>3851</v>
      </c>
    </row>
    <row r="474" spans="1:9" x14ac:dyDescent="0.25">
      <c r="A474">
        <v>2024</v>
      </c>
      <c r="B474">
        <v>10</v>
      </c>
      <c r="C474">
        <v>5</v>
      </c>
      <c r="D474">
        <v>17</v>
      </c>
      <c r="E474">
        <v>11476</v>
      </c>
      <c r="F474">
        <v>334</v>
      </c>
      <c r="G474">
        <v>71</v>
      </c>
      <c r="H474">
        <v>29</v>
      </c>
      <c r="I474">
        <v>3937</v>
      </c>
    </row>
    <row r="475" spans="1:9" x14ac:dyDescent="0.25">
      <c r="A475">
        <v>2024</v>
      </c>
      <c r="B475">
        <v>10</v>
      </c>
      <c r="C475">
        <v>5</v>
      </c>
      <c r="D475">
        <v>18</v>
      </c>
      <c r="E475">
        <v>11554</v>
      </c>
      <c r="F475">
        <v>333</v>
      </c>
      <c r="G475">
        <v>84</v>
      </c>
      <c r="H475">
        <v>30</v>
      </c>
      <c r="I475">
        <v>4160</v>
      </c>
    </row>
    <row r="476" spans="1:9" x14ac:dyDescent="0.25">
      <c r="A476">
        <v>2024</v>
      </c>
      <c r="B476">
        <v>10</v>
      </c>
      <c r="C476">
        <v>5</v>
      </c>
      <c r="D476">
        <v>19</v>
      </c>
      <c r="E476">
        <v>9940</v>
      </c>
      <c r="F476">
        <v>270</v>
      </c>
      <c r="G476">
        <v>63</v>
      </c>
      <c r="H476">
        <v>23</v>
      </c>
      <c r="I476">
        <v>3648</v>
      </c>
    </row>
    <row r="477" spans="1:9" x14ac:dyDescent="0.25">
      <c r="A477">
        <v>2024</v>
      </c>
      <c r="B477">
        <v>10</v>
      </c>
      <c r="C477">
        <v>5</v>
      </c>
      <c r="D477">
        <v>20</v>
      </c>
      <c r="E477">
        <v>8323</v>
      </c>
      <c r="F477">
        <v>204</v>
      </c>
      <c r="G477">
        <v>52</v>
      </c>
      <c r="H477">
        <v>17</v>
      </c>
      <c r="I477">
        <v>2914</v>
      </c>
    </row>
    <row r="478" spans="1:9" x14ac:dyDescent="0.25">
      <c r="A478">
        <v>2024</v>
      </c>
      <c r="B478">
        <v>10</v>
      </c>
      <c r="C478">
        <v>5</v>
      </c>
      <c r="D478">
        <v>21</v>
      </c>
      <c r="E478">
        <v>8008</v>
      </c>
      <c r="F478">
        <v>192</v>
      </c>
      <c r="G478">
        <v>39</v>
      </c>
      <c r="H478">
        <v>13</v>
      </c>
      <c r="I478">
        <v>2558</v>
      </c>
    </row>
    <row r="479" spans="1:9" x14ac:dyDescent="0.25">
      <c r="A479">
        <v>2024</v>
      </c>
      <c r="B479">
        <v>10</v>
      </c>
      <c r="C479">
        <v>5</v>
      </c>
      <c r="D479">
        <v>22</v>
      </c>
      <c r="E479">
        <v>7426</v>
      </c>
      <c r="F479">
        <v>170</v>
      </c>
      <c r="G479">
        <v>29</v>
      </c>
      <c r="H479">
        <v>10</v>
      </c>
      <c r="I479">
        <v>2063</v>
      </c>
    </row>
    <row r="480" spans="1:9" x14ac:dyDescent="0.25">
      <c r="A480">
        <v>2024</v>
      </c>
      <c r="B480">
        <v>10</v>
      </c>
      <c r="C480">
        <v>5</v>
      </c>
      <c r="D480">
        <v>23</v>
      </c>
      <c r="E480">
        <v>6637</v>
      </c>
      <c r="F480">
        <v>130</v>
      </c>
      <c r="G480">
        <v>20</v>
      </c>
      <c r="H480">
        <v>8</v>
      </c>
      <c r="I480">
        <v>1827</v>
      </c>
    </row>
    <row r="481" spans="1:9" x14ac:dyDescent="0.25">
      <c r="A481">
        <v>2024</v>
      </c>
      <c r="B481">
        <v>10</v>
      </c>
      <c r="C481">
        <v>5</v>
      </c>
      <c r="D481">
        <v>24</v>
      </c>
      <c r="E481">
        <v>5825</v>
      </c>
      <c r="F481">
        <v>100</v>
      </c>
      <c r="G481">
        <v>19</v>
      </c>
      <c r="H481">
        <v>6</v>
      </c>
      <c r="I481">
        <v>1536</v>
      </c>
    </row>
    <row r="482" spans="1:9" x14ac:dyDescent="0.25">
      <c r="A482">
        <v>2024</v>
      </c>
      <c r="B482">
        <v>11</v>
      </c>
      <c r="C482">
        <v>2</v>
      </c>
      <c r="D482">
        <v>1</v>
      </c>
      <c r="E482">
        <v>5314</v>
      </c>
      <c r="F482">
        <v>86</v>
      </c>
      <c r="G482">
        <v>17</v>
      </c>
      <c r="H482">
        <v>5</v>
      </c>
      <c r="I482">
        <v>1337</v>
      </c>
    </row>
    <row r="483" spans="1:9" x14ac:dyDescent="0.25">
      <c r="A483">
        <v>2024</v>
      </c>
      <c r="B483">
        <v>11</v>
      </c>
      <c r="C483">
        <v>2</v>
      </c>
      <c r="D483">
        <v>2</v>
      </c>
      <c r="E483">
        <v>4726</v>
      </c>
      <c r="F483">
        <v>69</v>
      </c>
      <c r="G483">
        <v>12</v>
      </c>
      <c r="H483">
        <v>4</v>
      </c>
      <c r="I483">
        <v>1133</v>
      </c>
    </row>
    <row r="484" spans="1:9" x14ac:dyDescent="0.25">
      <c r="A484">
        <v>2024</v>
      </c>
      <c r="B484">
        <v>11</v>
      </c>
      <c r="C484">
        <v>2</v>
      </c>
      <c r="D484">
        <v>3</v>
      </c>
      <c r="E484">
        <v>4286</v>
      </c>
      <c r="F484">
        <v>59</v>
      </c>
      <c r="G484">
        <v>9</v>
      </c>
      <c r="H484">
        <v>3</v>
      </c>
      <c r="I484">
        <v>1017</v>
      </c>
    </row>
    <row r="485" spans="1:9" x14ac:dyDescent="0.25">
      <c r="A485">
        <v>2024</v>
      </c>
      <c r="B485">
        <v>11</v>
      </c>
      <c r="C485">
        <v>2</v>
      </c>
      <c r="D485">
        <v>4</v>
      </c>
      <c r="E485">
        <v>3916</v>
      </c>
      <c r="F485">
        <v>54</v>
      </c>
      <c r="G485">
        <v>9</v>
      </c>
      <c r="H485">
        <v>3</v>
      </c>
      <c r="I485">
        <v>926</v>
      </c>
    </row>
    <row r="486" spans="1:9" x14ac:dyDescent="0.25">
      <c r="A486">
        <v>2024</v>
      </c>
      <c r="B486">
        <v>11</v>
      </c>
      <c r="C486">
        <v>2</v>
      </c>
      <c r="D486">
        <v>5</v>
      </c>
      <c r="E486">
        <v>3714</v>
      </c>
      <c r="F486">
        <v>57</v>
      </c>
      <c r="G486">
        <v>20</v>
      </c>
      <c r="H486">
        <v>4</v>
      </c>
      <c r="I486">
        <v>1040</v>
      </c>
    </row>
    <row r="487" spans="1:9" x14ac:dyDescent="0.25">
      <c r="A487">
        <v>2024</v>
      </c>
      <c r="B487">
        <v>11</v>
      </c>
      <c r="C487">
        <v>2</v>
      </c>
      <c r="D487">
        <v>6</v>
      </c>
      <c r="E487">
        <v>4070</v>
      </c>
      <c r="F487">
        <v>85</v>
      </c>
      <c r="G487">
        <v>14</v>
      </c>
      <c r="H487">
        <v>5</v>
      </c>
      <c r="I487">
        <v>951</v>
      </c>
    </row>
    <row r="488" spans="1:9" x14ac:dyDescent="0.25">
      <c r="A488">
        <v>2024</v>
      </c>
      <c r="B488">
        <v>11</v>
      </c>
      <c r="C488">
        <v>2</v>
      </c>
      <c r="D488">
        <v>7</v>
      </c>
      <c r="E488">
        <v>4608</v>
      </c>
      <c r="F488">
        <v>116</v>
      </c>
      <c r="G488">
        <v>18</v>
      </c>
      <c r="H488">
        <v>7</v>
      </c>
      <c r="I488">
        <v>1271</v>
      </c>
    </row>
    <row r="489" spans="1:9" x14ac:dyDescent="0.25">
      <c r="A489">
        <v>2024</v>
      </c>
      <c r="B489">
        <v>11</v>
      </c>
      <c r="C489">
        <v>2</v>
      </c>
      <c r="D489">
        <v>8</v>
      </c>
      <c r="E489">
        <v>4967</v>
      </c>
      <c r="F489">
        <v>125</v>
      </c>
      <c r="G489">
        <v>41</v>
      </c>
      <c r="H489">
        <v>12</v>
      </c>
      <c r="I489">
        <v>1678</v>
      </c>
    </row>
    <row r="490" spans="1:9" x14ac:dyDescent="0.25">
      <c r="A490">
        <v>2024</v>
      </c>
      <c r="B490">
        <v>11</v>
      </c>
      <c r="C490">
        <v>2</v>
      </c>
      <c r="D490">
        <v>9</v>
      </c>
      <c r="E490">
        <v>6034</v>
      </c>
      <c r="F490">
        <v>163</v>
      </c>
      <c r="G490">
        <v>55</v>
      </c>
      <c r="H490">
        <v>16</v>
      </c>
      <c r="I490">
        <v>2232</v>
      </c>
    </row>
    <row r="491" spans="1:9" x14ac:dyDescent="0.25">
      <c r="A491">
        <v>2024</v>
      </c>
      <c r="B491">
        <v>11</v>
      </c>
      <c r="C491">
        <v>2</v>
      </c>
      <c r="D491">
        <v>10</v>
      </c>
      <c r="E491">
        <v>7342</v>
      </c>
      <c r="F491">
        <v>216</v>
      </c>
      <c r="G491">
        <v>52</v>
      </c>
      <c r="H491">
        <v>18</v>
      </c>
      <c r="I491">
        <v>2835</v>
      </c>
    </row>
    <row r="492" spans="1:9" x14ac:dyDescent="0.25">
      <c r="A492">
        <v>2024</v>
      </c>
      <c r="B492">
        <v>11</v>
      </c>
      <c r="C492">
        <v>2</v>
      </c>
      <c r="D492">
        <v>11</v>
      </c>
      <c r="E492">
        <v>8040</v>
      </c>
      <c r="F492">
        <v>236</v>
      </c>
      <c r="G492">
        <v>56</v>
      </c>
      <c r="H492">
        <v>21</v>
      </c>
      <c r="I492">
        <v>2833</v>
      </c>
    </row>
    <row r="493" spans="1:9" x14ac:dyDescent="0.25">
      <c r="A493">
        <v>2024</v>
      </c>
      <c r="B493">
        <v>11</v>
      </c>
      <c r="C493">
        <v>2</v>
      </c>
      <c r="D493">
        <v>12</v>
      </c>
      <c r="E493">
        <v>9207</v>
      </c>
      <c r="F493">
        <v>306</v>
      </c>
      <c r="G493">
        <v>74</v>
      </c>
      <c r="H493">
        <v>23</v>
      </c>
      <c r="I493">
        <v>3066</v>
      </c>
    </row>
    <row r="494" spans="1:9" x14ac:dyDescent="0.25">
      <c r="A494">
        <v>2024</v>
      </c>
      <c r="B494">
        <v>11</v>
      </c>
      <c r="C494">
        <v>2</v>
      </c>
      <c r="D494">
        <v>13</v>
      </c>
      <c r="E494">
        <v>9183</v>
      </c>
      <c r="F494">
        <v>279</v>
      </c>
      <c r="G494">
        <v>62</v>
      </c>
      <c r="H494">
        <v>24</v>
      </c>
      <c r="I494">
        <v>3424</v>
      </c>
    </row>
    <row r="495" spans="1:9" x14ac:dyDescent="0.25">
      <c r="A495">
        <v>2024</v>
      </c>
      <c r="B495">
        <v>11</v>
      </c>
      <c r="C495">
        <v>2</v>
      </c>
      <c r="D495">
        <v>14</v>
      </c>
      <c r="E495">
        <v>8953</v>
      </c>
      <c r="F495">
        <v>253</v>
      </c>
      <c r="G495">
        <v>87</v>
      </c>
      <c r="H495">
        <v>27</v>
      </c>
      <c r="I495">
        <v>3553</v>
      </c>
    </row>
    <row r="496" spans="1:9" x14ac:dyDescent="0.25">
      <c r="A496">
        <v>2024</v>
      </c>
      <c r="B496">
        <v>11</v>
      </c>
      <c r="C496">
        <v>2</v>
      </c>
      <c r="D496">
        <v>15</v>
      </c>
      <c r="E496">
        <v>9303</v>
      </c>
      <c r="F496">
        <v>273</v>
      </c>
      <c r="G496">
        <v>57</v>
      </c>
      <c r="H496">
        <v>24</v>
      </c>
      <c r="I496">
        <v>3122</v>
      </c>
    </row>
    <row r="497" spans="1:9" x14ac:dyDescent="0.25">
      <c r="A497">
        <v>2024</v>
      </c>
      <c r="B497">
        <v>11</v>
      </c>
      <c r="C497">
        <v>2</v>
      </c>
      <c r="D497">
        <v>16</v>
      </c>
      <c r="E497">
        <v>9317</v>
      </c>
      <c r="F497">
        <v>268</v>
      </c>
      <c r="G497">
        <v>82</v>
      </c>
      <c r="H497">
        <v>27</v>
      </c>
      <c r="I497">
        <v>3298</v>
      </c>
    </row>
    <row r="498" spans="1:9" x14ac:dyDescent="0.25">
      <c r="A498">
        <v>2024</v>
      </c>
      <c r="B498">
        <v>11</v>
      </c>
      <c r="C498">
        <v>2</v>
      </c>
      <c r="D498">
        <v>17</v>
      </c>
      <c r="E498">
        <v>9574</v>
      </c>
      <c r="F498">
        <v>258</v>
      </c>
      <c r="G498">
        <v>87</v>
      </c>
      <c r="H498">
        <v>27</v>
      </c>
      <c r="I498">
        <v>3642</v>
      </c>
    </row>
    <row r="499" spans="1:9" x14ac:dyDescent="0.25">
      <c r="A499">
        <v>2024</v>
      </c>
      <c r="B499">
        <v>11</v>
      </c>
      <c r="C499">
        <v>2</v>
      </c>
      <c r="D499">
        <v>18</v>
      </c>
      <c r="E499">
        <v>9823</v>
      </c>
      <c r="F499">
        <v>275</v>
      </c>
      <c r="G499">
        <v>47</v>
      </c>
      <c r="H499">
        <v>21</v>
      </c>
      <c r="I499">
        <v>3283</v>
      </c>
    </row>
    <row r="500" spans="1:9" x14ac:dyDescent="0.25">
      <c r="A500">
        <v>2024</v>
      </c>
      <c r="B500">
        <v>11</v>
      </c>
      <c r="C500">
        <v>2</v>
      </c>
      <c r="D500">
        <v>19</v>
      </c>
      <c r="E500">
        <v>9353</v>
      </c>
      <c r="F500">
        <v>248</v>
      </c>
      <c r="G500">
        <v>37</v>
      </c>
      <c r="H500">
        <v>18</v>
      </c>
      <c r="I500">
        <v>3161</v>
      </c>
    </row>
    <row r="501" spans="1:9" x14ac:dyDescent="0.25">
      <c r="A501">
        <v>2024</v>
      </c>
      <c r="B501">
        <v>11</v>
      </c>
      <c r="C501">
        <v>2</v>
      </c>
      <c r="D501">
        <v>20</v>
      </c>
      <c r="E501">
        <v>8113</v>
      </c>
      <c r="F501">
        <v>194</v>
      </c>
      <c r="G501">
        <v>46</v>
      </c>
      <c r="H501">
        <v>17</v>
      </c>
      <c r="I501">
        <v>2537</v>
      </c>
    </row>
    <row r="502" spans="1:9" x14ac:dyDescent="0.25">
      <c r="A502">
        <v>2024</v>
      </c>
      <c r="B502">
        <v>11</v>
      </c>
      <c r="C502">
        <v>2</v>
      </c>
      <c r="D502">
        <v>21</v>
      </c>
      <c r="E502">
        <v>7739</v>
      </c>
      <c r="F502">
        <v>175</v>
      </c>
      <c r="G502">
        <v>43</v>
      </c>
      <c r="H502">
        <v>14</v>
      </c>
      <c r="I502">
        <v>2313</v>
      </c>
    </row>
    <row r="503" spans="1:9" x14ac:dyDescent="0.25">
      <c r="A503">
        <v>2024</v>
      </c>
      <c r="B503">
        <v>11</v>
      </c>
      <c r="C503">
        <v>2</v>
      </c>
      <c r="D503">
        <v>22</v>
      </c>
      <c r="E503">
        <v>7221</v>
      </c>
      <c r="F503">
        <v>155</v>
      </c>
      <c r="G503">
        <v>31</v>
      </c>
      <c r="H503">
        <v>11</v>
      </c>
      <c r="I503">
        <v>1947</v>
      </c>
    </row>
    <row r="504" spans="1:9" x14ac:dyDescent="0.25">
      <c r="A504">
        <v>2024</v>
      </c>
      <c r="B504">
        <v>11</v>
      </c>
      <c r="C504">
        <v>2</v>
      </c>
      <c r="D504">
        <v>23</v>
      </c>
      <c r="E504">
        <v>6731</v>
      </c>
      <c r="F504">
        <v>145</v>
      </c>
      <c r="G504">
        <v>24</v>
      </c>
      <c r="H504">
        <v>8</v>
      </c>
      <c r="I504">
        <v>1677</v>
      </c>
    </row>
    <row r="505" spans="1:9" x14ac:dyDescent="0.25">
      <c r="A505">
        <v>2024</v>
      </c>
      <c r="B505">
        <v>11</v>
      </c>
      <c r="C505">
        <v>2</v>
      </c>
      <c r="D505">
        <v>24</v>
      </c>
      <c r="E505">
        <v>5955</v>
      </c>
      <c r="F505">
        <v>114</v>
      </c>
      <c r="G505">
        <v>18</v>
      </c>
      <c r="H505">
        <v>6</v>
      </c>
      <c r="I505">
        <v>1546</v>
      </c>
    </row>
    <row r="506" spans="1:9" x14ac:dyDescent="0.25">
      <c r="A506">
        <v>2024</v>
      </c>
      <c r="B506">
        <v>11</v>
      </c>
      <c r="C506">
        <v>5</v>
      </c>
      <c r="D506">
        <v>1</v>
      </c>
      <c r="E506">
        <v>5041</v>
      </c>
      <c r="F506">
        <v>73</v>
      </c>
      <c r="G506">
        <v>8</v>
      </c>
      <c r="H506">
        <v>3</v>
      </c>
      <c r="I506">
        <v>1133</v>
      </c>
    </row>
    <row r="507" spans="1:9" x14ac:dyDescent="0.25">
      <c r="A507">
        <v>2024</v>
      </c>
      <c r="B507">
        <v>11</v>
      </c>
      <c r="C507">
        <v>5</v>
      </c>
      <c r="D507">
        <v>2</v>
      </c>
      <c r="E507">
        <v>4767</v>
      </c>
      <c r="F507">
        <v>68</v>
      </c>
      <c r="G507">
        <v>10</v>
      </c>
      <c r="H507">
        <v>3</v>
      </c>
      <c r="I507">
        <v>1069</v>
      </c>
    </row>
    <row r="508" spans="1:9" x14ac:dyDescent="0.25">
      <c r="A508">
        <v>2024</v>
      </c>
      <c r="B508">
        <v>11</v>
      </c>
      <c r="C508">
        <v>5</v>
      </c>
      <c r="D508">
        <v>3</v>
      </c>
      <c r="E508">
        <v>4479</v>
      </c>
      <c r="F508">
        <v>64</v>
      </c>
      <c r="G508">
        <v>8</v>
      </c>
      <c r="H508">
        <v>3</v>
      </c>
      <c r="I508">
        <v>973</v>
      </c>
    </row>
    <row r="509" spans="1:9" x14ac:dyDescent="0.25">
      <c r="A509">
        <v>2024</v>
      </c>
      <c r="B509">
        <v>11</v>
      </c>
      <c r="C509">
        <v>5</v>
      </c>
      <c r="D509">
        <v>4</v>
      </c>
      <c r="E509">
        <v>4239</v>
      </c>
      <c r="F509">
        <v>63</v>
      </c>
      <c r="G509">
        <v>8</v>
      </c>
      <c r="H509">
        <v>3</v>
      </c>
      <c r="I509">
        <v>959</v>
      </c>
    </row>
    <row r="510" spans="1:9" x14ac:dyDescent="0.25">
      <c r="A510">
        <v>2024</v>
      </c>
      <c r="B510">
        <v>11</v>
      </c>
      <c r="C510">
        <v>5</v>
      </c>
      <c r="D510">
        <v>5</v>
      </c>
      <c r="E510">
        <v>4460</v>
      </c>
      <c r="F510">
        <v>86</v>
      </c>
      <c r="G510">
        <v>13</v>
      </c>
      <c r="H510">
        <v>5</v>
      </c>
      <c r="I510">
        <v>1056</v>
      </c>
    </row>
    <row r="511" spans="1:9" x14ac:dyDescent="0.25">
      <c r="A511">
        <v>2024</v>
      </c>
      <c r="B511">
        <v>11</v>
      </c>
      <c r="C511">
        <v>5</v>
      </c>
      <c r="D511">
        <v>6</v>
      </c>
      <c r="E511">
        <v>6113</v>
      </c>
      <c r="F511">
        <v>164</v>
      </c>
      <c r="G511">
        <v>35</v>
      </c>
      <c r="H511">
        <v>11</v>
      </c>
      <c r="I511">
        <v>1526</v>
      </c>
    </row>
    <row r="512" spans="1:9" x14ac:dyDescent="0.25">
      <c r="A512">
        <v>2024</v>
      </c>
      <c r="B512">
        <v>11</v>
      </c>
      <c r="C512">
        <v>5</v>
      </c>
      <c r="D512">
        <v>7</v>
      </c>
      <c r="E512">
        <v>8014</v>
      </c>
      <c r="F512">
        <v>230</v>
      </c>
      <c r="G512">
        <v>43</v>
      </c>
      <c r="H512">
        <v>17</v>
      </c>
      <c r="I512">
        <v>2697</v>
      </c>
    </row>
    <row r="513" spans="1:9" x14ac:dyDescent="0.25">
      <c r="A513">
        <v>2024</v>
      </c>
      <c r="B513">
        <v>11</v>
      </c>
      <c r="C513">
        <v>5</v>
      </c>
      <c r="D513">
        <v>8</v>
      </c>
      <c r="E513">
        <v>9472</v>
      </c>
      <c r="F513">
        <v>288</v>
      </c>
      <c r="G513">
        <v>52</v>
      </c>
      <c r="H513">
        <v>22</v>
      </c>
      <c r="I513">
        <v>3417</v>
      </c>
    </row>
    <row r="514" spans="1:9" x14ac:dyDescent="0.25">
      <c r="A514">
        <v>2024</v>
      </c>
      <c r="B514">
        <v>11</v>
      </c>
      <c r="C514">
        <v>5</v>
      </c>
      <c r="D514">
        <v>9</v>
      </c>
      <c r="E514">
        <v>8736</v>
      </c>
      <c r="F514">
        <v>257</v>
      </c>
      <c r="G514">
        <v>58</v>
      </c>
      <c r="H514">
        <v>22</v>
      </c>
      <c r="I514">
        <v>3289</v>
      </c>
    </row>
    <row r="515" spans="1:9" x14ac:dyDescent="0.25">
      <c r="A515">
        <v>2024</v>
      </c>
      <c r="B515">
        <v>11</v>
      </c>
      <c r="C515">
        <v>5</v>
      </c>
      <c r="D515">
        <v>10</v>
      </c>
      <c r="E515">
        <v>8013</v>
      </c>
      <c r="F515">
        <v>238</v>
      </c>
      <c r="G515">
        <v>50</v>
      </c>
      <c r="H515">
        <v>19</v>
      </c>
      <c r="I515">
        <v>2712</v>
      </c>
    </row>
    <row r="516" spans="1:9" x14ac:dyDescent="0.25">
      <c r="A516">
        <v>2024</v>
      </c>
      <c r="B516">
        <v>11</v>
      </c>
      <c r="C516">
        <v>5</v>
      </c>
      <c r="D516">
        <v>11</v>
      </c>
      <c r="E516">
        <v>7970</v>
      </c>
      <c r="F516">
        <v>237</v>
      </c>
      <c r="G516">
        <v>51</v>
      </c>
      <c r="H516">
        <v>20</v>
      </c>
      <c r="I516">
        <v>2673</v>
      </c>
    </row>
    <row r="517" spans="1:9" x14ac:dyDescent="0.25">
      <c r="A517">
        <v>2024</v>
      </c>
      <c r="B517">
        <v>11</v>
      </c>
      <c r="C517">
        <v>5</v>
      </c>
      <c r="D517">
        <v>12</v>
      </c>
      <c r="E517">
        <v>8086</v>
      </c>
      <c r="F517">
        <v>235</v>
      </c>
      <c r="G517">
        <v>60</v>
      </c>
      <c r="H517">
        <v>21</v>
      </c>
      <c r="I517">
        <v>2909</v>
      </c>
    </row>
    <row r="518" spans="1:9" x14ac:dyDescent="0.25">
      <c r="A518">
        <v>2024</v>
      </c>
      <c r="B518">
        <v>11</v>
      </c>
      <c r="C518">
        <v>5</v>
      </c>
      <c r="D518">
        <v>13</v>
      </c>
      <c r="E518">
        <v>8177</v>
      </c>
      <c r="F518">
        <v>236</v>
      </c>
      <c r="G518">
        <v>57</v>
      </c>
      <c r="H518">
        <v>21</v>
      </c>
      <c r="I518">
        <v>2890</v>
      </c>
    </row>
    <row r="519" spans="1:9" x14ac:dyDescent="0.25">
      <c r="A519">
        <v>2024</v>
      </c>
      <c r="B519">
        <v>11</v>
      </c>
      <c r="C519">
        <v>5</v>
      </c>
      <c r="D519">
        <v>14</v>
      </c>
      <c r="E519">
        <v>8549</v>
      </c>
      <c r="F519">
        <v>250</v>
      </c>
      <c r="G519">
        <v>53</v>
      </c>
      <c r="H519">
        <v>22</v>
      </c>
      <c r="I519">
        <v>2935</v>
      </c>
    </row>
    <row r="520" spans="1:9" x14ac:dyDescent="0.25">
      <c r="A520">
        <v>2024</v>
      </c>
      <c r="B520">
        <v>11</v>
      </c>
      <c r="C520">
        <v>5</v>
      </c>
      <c r="D520">
        <v>15</v>
      </c>
      <c r="E520">
        <v>9100</v>
      </c>
      <c r="F520">
        <v>266</v>
      </c>
      <c r="G520">
        <v>56</v>
      </c>
      <c r="H520">
        <v>23</v>
      </c>
      <c r="I520">
        <v>3008</v>
      </c>
    </row>
    <row r="521" spans="1:9" x14ac:dyDescent="0.25">
      <c r="A521">
        <v>2024</v>
      </c>
      <c r="B521">
        <v>11</v>
      </c>
      <c r="C521">
        <v>5</v>
      </c>
      <c r="D521">
        <v>16</v>
      </c>
      <c r="E521">
        <v>10209</v>
      </c>
      <c r="F521">
        <v>299</v>
      </c>
      <c r="G521">
        <v>78</v>
      </c>
      <c r="H521">
        <v>27</v>
      </c>
      <c r="I521">
        <v>3586</v>
      </c>
    </row>
    <row r="522" spans="1:9" x14ac:dyDescent="0.25">
      <c r="A522">
        <v>2024</v>
      </c>
      <c r="B522">
        <v>11</v>
      </c>
      <c r="C522">
        <v>5</v>
      </c>
      <c r="D522">
        <v>17</v>
      </c>
      <c r="E522">
        <v>11133</v>
      </c>
      <c r="F522">
        <v>320</v>
      </c>
      <c r="G522">
        <v>67</v>
      </c>
      <c r="H522">
        <v>28</v>
      </c>
      <c r="I522">
        <v>3671</v>
      </c>
    </row>
    <row r="523" spans="1:9" x14ac:dyDescent="0.25">
      <c r="A523">
        <v>2024</v>
      </c>
      <c r="B523">
        <v>11</v>
      </c>
      <c r="C523">
        <v>5</v>
      </c>
      <c r="D523">
        <v>18</v>
      </c>
      <c r="E523">
        <v>11341</v>
      </c>
      <c r="F523">
        <v>323</v>
      </c>
      <c r="G523">
        <v>79</v>
      </c>
      <c r="H523">
        <v>28</v>
      </c>
      <c r="I523">
        <v>3936</v>
      </c>
    </row>
    <row r="524" spans="1:9" x14ac:dyDescent="0.25">
      <c r="A524">
        <v>2024</v>
      </c>
      <c r="B524">
        <v>11</v>
      </c>
      <c r="C524">
        <v>5</v>
      </c>
      <c r="D524">
        <v>19</v>
      </c>
      <c r="E524">
        <v>9888</v>
      </c>
      <c r="F524">
        <v>263</v>
      </c>
      <c r="G524">
        <v>59</v>
      </c>
      <c r="H524">
        <v>22</v>
      </c>
      <c r="I524">
        <v>3486</v>
      </c>
    </row>
    <row r="525" spans="1:9" x14ac:dyDescent="0.25">
      <c r="A525">
        <v>2024</v>
      </c>
      <c r="B525">
        <v>11</v>
      </c>
      <c r="C525">
        <v>5</v>
      </c>
      <c r="D525">
        <v>20</v>
      </c>
      <c r="E525">
        <v>8297</v>
      </c>
      <c r="F525">
        <v>197</v>
      </c>
      <c r="G525">
        <v>49</v>
      </c>
      <c r="H525">
        <v>16</v>
      </c>
      <c r="I525">
        <v>2746</v>
      </c>
    </row>
    <row r="526" spans="1:9" x14ac:dyDescent="0.25">
      <c r="A526">
        <v>2024</v>
      </c>
      <c r="B526">
        <v>11</v>
      </c>
      <c r="C526">
        <v>5</v>
      </c>
      <c r="D526">
        <v>21</v>
      </c>
      <c r="E526">
        <v>7996</v>
      </c>
      <c r="F526">
        <v>186</v>
      </c>
      <c r="G526">
        <v>37</v>
      </c>
      <c r="H526">
        <v>12</v>
      </c>
      <c r="I526">
        <v>2439</v>
      </c>
    </row>
    <row r="527" spans="1:9" x14ac:dyDescent="0.25">
      <c r="A527">
        <v>2024</v>
      </c>
      <c r="B527">
        <v>11</v>
      </c>
      <c r="C527">
        <v>5</v>
      </c>
      <c r="D527">
        <v>22</v>
      </c>
      <c r="E527">
        <v>7390</v>
      </c>
      <c r="F527">
        <v>164</v>
      </c>
      <c r="G527">
        <v>27</v>
      </c>
      <c r="H527">
        <v>10</v>
      </c>
      <c r="I527">
        <v>1938</v>
      </c>
    </row>
    <row r="528" spans="1:9" x14ac:dyDescent="0.25">
      <c r="A528">
        <v>2024</v>
      </c>
      <c r="B528">
        <v>11</v>
      </c>
      <c r="C528">
        <v>5</v>
      </c>
      <c r="D528">
        <v>23</v>
      </c>
      <c r="E528">
        <v>6601</v>
      </c>
      <c r="F528">
        <v>126</v>
      </c>
      <c r="G528">
        <v>19</v>
      </c>
      <c r="H528">
        <v>7</v>
      </c>
      <c r="I528">
        <v>1731</v>
      </c>
    </row>
    <row r="529" spans="1:9" x14ac:dyDescent="0.25">
      <c r="A529">
        <v>2024</v>
      </c>
      <c r="B529">
        <v>11</v>
      </c>
      <c r="C529">
        <v>5</v>
      </c>
      <c r="D529">
        <v>24</v>
      </c>
      <c r="E529">
        <v>5789</v>
      </c>
      <c r="F529">
        <v>96</v>
      </c>
      <c r="G529">
        <v>17</v>
      </c>
      <c r="H529">
        <v>6</v>
      </c>
      <c r="I529">
        <v>1441</v>
      </c>
    </row>
    <row r="530" spans="1:9" x14ac:dyDescent="0.25">
      <c r="A530">
        <v>2024</v>
      </c>
      <c r="B530">
        <v>12</v>
      </c>
      <c r="C530">
        <v>2</v>
      </c>
      <c r="D530">
        <v>1</v>
      </c>
      <c r="E530">
        <v>4725</v>
      </c>
      <c r="F530">
        <v>76</v>
      </c>
      <c r="G530">
        <v>14</v>
      </c>
      <c r="H530">
        <v>5</v>
      </c>
      <c r="I530">
        <v>1194</v>
      </c>
    </row>
    <row r="531" spans="1:9" x14ac:dyDescent="0.25">
      <c r="A531">
        <v>2024</v>
      </c>
      <c r="B531">
        <v>12</v>
      </c>
      <c r="C531">
        <v>2</v>
      </c>
      <c r="D531">
        <v>2</v>
      </c>
      <c r="E531">
        <v>4188</v>
      </c>
      <c r="F531">
        <v>60</v>
      </c>
      <c r="G531">
        <v>10</v>
      </c>
      <c r="H531">
        <v>3</v>
      </c>
      <c r="I531">
        <v>998</v>
      </c>
    </row>
    <row r="532" spans="1:9" x14ac:dyDescent="0.25">
      <c r="A532">
        <v>2024</v>
      </c>
      <c r="B532">
        <v>12</v>
      </c>
      <c r="C532">
        <v>2</v>
      </c>
      <c r="D532">
        <v>3</v>
      </c>
      <c r="E532">
        <v>3798</v>
      </c>
      <c r="F532">
        <v>52</v>
      </c>
      <c r="G532">
        <v>8</v>
      </c>
      <c r="H532">
        <v>2</v>
      </c>
      <c r="I532">
        <v>902</v>
      </c>
    </row>
    <row r="533" spans="1:9" x14ac:dyDescent="0.25">
      <c r="A533">
        <v>2024</v>
      </c>
      <c r="B533">
        <v>12</v>
      </c>
      <c r="C533">
        <v>2</v>
      </c>
      <c r="D533">
        <v>4</v>
      </c>
      <c r="E533">
        <v>3466</v>
      </c>
      <c r="F533">
        <v>47</v>
      </c>
      <c r="G533">
        <v>8</v>
      </c>
      <c r="H533">
        <v>2</v>
      </c>
      <c r="I533">
        <v>816</v>
      </c>
    </row>
    <row r="534" spans="1:9" x14ac:dyDescent="0.25">
      <c r="A534">
        <v>2024</v>
      </c>
      <c r="B534">
        <v>12</v>
      </c>
      <c r="C534">
        <v>2</v>
      </c>
      <c r="D534">
        <v>5</v>
      </c>
      <c r="E534">
        <v>3290</v>
      </c>
      <c r="F534">
        <v>51</v>
      </c>
      <c r="G534">
        <v>17</v>
      </c>
      <c r="H534">
        <v>4</v>
      </c>
      <c r="I534">
        <v>901</v>
      </c>
    </row>
    <row r="535" spans="1:9" x14ac:dyDescent="0.25">
      <c r="A535">
        <v>2024</v>
      </c>
      <c r="B535">
        <v>12</v>
      </c>
      <c r="C535">
        <v>2</v>
      </c>
      <c r="D535">
        <v>6</v>
      </c>
      <c r="E535">
        <v>3615</v>
      </c>
      <c r="F535">
        <v>76</v>
      </c>
      <c r="G535">
        <v>12</v>
      </c>
      <c r="H535">
        <v>4</v>
      </c>
      <c r="I535">
        <v>837</v>
      </c>
    </row>
    <row r="536" spans="1:9" x14ac:dyDescent="0.25">
      <c r="A536">
        <v>2024</v>
      </c>
      <c r="B536">
        <v>12</v>
      </c>
      <c r="C536">
        <v>2</v>
      </c>
      <c r="D536">
        <v>7</v>
      </c>
      <c r="E536">
        <v>4117</v>
      </c>
      <c r="F536">
        <v>105</v>
      </c>
      <c r="G536">
        <v>16</v>
      </c>
      <c r="H536">
        <v>6</v>
      </c>
      <c r="I536">
        <v>1166</v>
      </c>
    </row>
    <row r="537" spans="1:9" x14ac:dyDescent="0.25">
      <c r="A537">
        <v>2024</v>
      </c>
      <c r="B537">
        <v>12</v>
      </c>
      <c r="C537">
        <v>2</v>
      </c>
      <c r="D537">
        <v>8</v>
      </c>
      <c r="E537">
        <v>4469</v>
      </c>
      <c r="F537">
        <v>115</v>
      </c>
      <c r="G537">
        <v>35</v>
      </c>
      <c r="H537">
        <v>10</v>
      </c>
      <c r="I537">
        <v>1557</v>
      </c>
    </row>
    <row r="538" spans="1:9" x14ac:dyDescent="0.25">
      <c r="A538">
        <v>2024</v>
      </c>
      <c r="B538">
        <v>12</v>
      </c>
      <c r="C538">
        <v>2</v>
      </c>
      <c r="D538">
        <v>9</v>
      </c>
      <c r="E538">
        <v>5482</v>
      </c>
      <c r="F538">
        <v>152</v>
      </c>
      <c r="G538">
        <v>47</v>
      </c>
      <c r="H538">
        <v>14</v>
      </c>
      <c r="I538">
        <v>2035</v>
      </c>
    </row>
    <row r="539" spans="1:9" x14ac:dyDescent="0.25">
      <c r="A539">
        <v>2024</v>
      </c>
      <c r="B539">
        <v>12</v>
      </c>
      <c r="C539">
        <v>2</v>
      </c>
      <c r="D539">
        <v>10</v>
      </c>
      <c r="E539">
        <v>6717</v>
      </c>
      <c r="F539">
        <v>205</v>
      </c>
      <c r="G539">
        <v>45</v>
      </c>
      <c r="H539">
        <v>16</v>
      </c>
      <c r="I539">
        <v>2583</v>
      </c>
    </row>
    <row r="540" spans="1:9" x14ac:dyDescent="0.25">
      <c r="A540">
        <v>2024</v>
      </c>
      <c r="B540">
        <v>12</v>
      </c>
      <c r="C540">
        <v>2</v>
      </c>
      <c r="D540">
        <v>11</v>
      </c>
      <c r="E540">
        <v>7349</v>
      </c>
      <c r="F540">
        <v>223</v>
      </c>
      <c r="G540">
        <v>48</v>
      </c>
      <c r="H540">
        <v>19</v>
      </c>
      <c r="I540">
        <v>2549</v>
      </c>
    </row>
    <row r="541" spans="1:9" x14ac:dyDescent="0.25">
      <c r="A541">
        <v>2024</v>
      </c>
      <c r="B541">
        <v>12</v>
      </c>
      <c r="C541">
        <v>2</v>
      </c>
      <c r="D541">
        <v>12</v>
      </c>
      <c r="E541">
        <v>8447</v>
      </c>
      <c r="F541">
        <v>284</v>
      </c>
      <c r="G541">
        <v>64</v>
      </c>
      <c r="H541">
        <v>20</v>
      </c>
      <c r="I541">
        <v>2770</v>
      </c>
    </row>
    <row r="542" spans="1:9" x14ac:dyDescent="0.25">
      <c r="A542">
        <v>2024</v>
      </c>
      <c r="B542">
        <v>12</v>
      </c>
      <c r="C542">
        <v>2</v>
      </c>
      <c r="D542">
        <v>13</v>
      </c>
      <c r="E542">
        <v>8472</v>
      </c>
      <c r="F542">
        <v>264</v>
      </c>
      <c r="G542">
        <v>54</v>
      </c>
      <c r="H542">
        <v>21</v>
      </c>
      <c r="I542">
        <v>3183</v>
      </c>
    </row>
    <row r="543" spans="1:9" x14ac:dyDescent="0.25">
      <c r="A543">
        <v>2024</v>
      </c>
      <c r="B543">
        <v>12</v>
      </c>
      <c r="C543">
        <v>2</v>
      </c>
      <c r="D543">
        <v>14</v>
      </c>
      <c r="E543">
        <v>8274</v>
      </c>
      <c r="F543">
        <v>237</v>
      </c>
      <c r="G543">
        <v>75</v>
      </c>
      <c r="H543">
        <v>23</v>
      </c>
      <c r="I543">
        <v>3239</v>
      </c>
    </row>
    <row r="544" spans="1:9" x14ac:dyDescent="0.25">
      <c r="A544">
        <v>2024</v>
      </c>
      <c r="B544">
        <v>12</v>
      </c>
      <c r="C544">
        <v>2</v>
      </c>
      <c r="D544">
        <v>15</v>
      </c>
      <c r="E544">
        <v>8545</v>
      </c>
      <c r="F544">
        <v>257</v>
      </c>
      <c r="G544">
        <v>49</v>
      </c>
      <c r="H544">
        <v>21</v>
      </c>
      <c r="I544">
        <v>2769</v>
      </c>
    </row>
    <row r="545" spans="1:9" x14ac:dyDescent="0.25">
      <c r="A545">
        <v>2024</v>
      </c>
      <c r="B545">
        <v>12</v>
      </c>
      <c r="C545">
        <v>2</v>
      </c>
      <c r="D545">
        <v>16</v>
      </c>
      <c r="E545">
        <v>8571</v>
      </c>
      <c r="F545">
        <v>249</v>
      </c>
      <c r="G545">
        <v>71</v>
      </c>
      <c r="H545">
        <v>23</v>
      </c>
      <c r="I545">
        <v>2989</v>
      </c>
    </row>
    <row r="546" spans="1:9" x14ac:dyDescent="0.25">
      <c r="A546">
        <v>2024</v>
      </c>
      <c r="B546">
        <v>12</v>
      </c>
      <c r="C546">
        <v>2</v>
      </c>
      <c r="D546">
        <v>17</v>
      </c>
      <c r="E546">
        <v>8812</v>
      </c>
      <c r="F546">
        <v>242</v>
      </c>
      <c r="G546">
        <v>75</v>
      </c>
      <c r="H546">
        <v>23</v>
      </c>
      <c r="I546">
        <v>3349</v>
      </c>
    </row>
    <row r="547" spans="1:9" x14ac:dyDescent="0.25">
      <c r="A547">
        <v>2024</v>
      </c>
      <c r="B547">
        <v>12</v>
      </c>
      <c r="C547">
        <v>2</v>
      </c>
      <c r="D547">
        <v>18</v>
      </c>
      <c r="E547">
        <v>9035</v>
      </c>
      <c r="F547">
        <v>259</v>
      </c>
      <c r="G547">
        <v>41</v>
      </c>
      <c r="H547">
        <v>19</v>
      </c>
      <c r="I547">
        <v>2999</v>
      </c>
    </row>
    <row r="548" spans="1:9" x14ac:dyDescent="0.25">
      <c r="A548">
        <v>2024</v>
      </c>
      <c r="B548">
        <v>12</v>
      </c>
      <c r="C548">
        <v>2</v>
      </c>
      <c r="D548">
        <v>19</v>
      </c>
      <c r="E548">
        <v>8605</v>
      </c>
      <c r="F548">
        <v>234</v>
      </c>
      <c r="G548">
        <v>33</v>
      </c>
      <c r="H548">
        <v>16</v>
      </c>
      <c r="I548">
        <v>2885</v>
      </c>
    </row>
    <row r="549" spans="1:9" x14ac:dyDescent="0.25">
      <c r="A549">
        <v>2024</v>
      </c>
      <c r="B549">
        <v>12</v>
      </c>
      <c r="C549">
        <v>2</v>
      </c>
      <c r="D549">
        <v>20</v>
      </c>
      <c r="E549">
        <v>7412</v>
      </c>
      <c r="F549">
        <v>179</v>
      </c>
      <c r="G549">
        <v>40</v>
      </c>
      <c r="H549">
        <v>15</v>
      </c>
      <c r="I549">
        <v>2246</v>
      </c>
    </row>
    <row r="550" spans="1:9" x14ac:dyDescent="0.25">
      <c r="A550">
        <v>2024</v>
      </c>
      <c r="B550">
        <v>12</v>
      </c>
      <c r="C550">
        <v>2</v>
      </c>
      <c r="D550">
        <v>21</v>
      </c>
      <c r="E550">
        <v>7041</v>
      </c>
      <c r="F550">
        <v>160</v>
      </c>
      <c r="G550">
        <v>37</v>
      </c>
      <c r="H550">
        <v>12</v>
      </c>
      <c r="I550">
        <v>2064</v>
      </c>
    </row>
    <row r="551" spans="1:9" x14ac:dyDescent="0.25">
      <c r="A551">
        <v>2024</v>
      </c>
      <c r="B551">
        <v>12</v>
      </c>
      <c r="C551">
        <v>2</v>
      </c>
      <c r="D551">
        <v>22</v>
      </c>
      <c r="E551">
        <v>6526</v>
      </c>
      <c r="F551">
        <v>141</v>
      </c>
      <c r="G551">
        <v>27</v>
      </c>
      <c r="H551">
        <v>10</v>
      </c>
      <c r="I551">
        <v>1733</v>
      </c>
    </row>
    <row r="552" spans="1:9" x14ac:dyDescent="0.25">
      <c r="A552">
        <v>2024</v>
      </c>
      <c r="B552">
        <v>12</v>
      </c>
      <c r="C552">
        <v>2</v>
      </c>
      <c r="D552">
        <v>23</v>
      </c>
      <c r="E552">
        <v>6057</v>
      </c>
      <c r="F552">
        <v>131</v>
      </c>
      <c r="G552">
        <v>21</v>
      </c>
      <c r="H552">
        <v>7</v>
      </c>
      <c r="I552">
        <v>1492</v>
      </c>
    </row>
    <row r="553" spans="1:9" x14ac:dyDescent="0.25">
      <c r="A553">
        <v>2024</v>
      </c>
      <c r="B553">
        <v>12</v>
      </c>
      <c r="C553">
        <v>2</v>
      </c>
      <c r="D553">
        <v>24</v>
      </c>
      <c r="E553">
        <v>5341</v>
      </c>
      <c r="F553">
        <v>102</v>
      </c>
      <c r="G553">
        <v>15</v>
      </c>
      <c r="H553">
        <v>5</v>
      </c>
      <c r="I553">
        <v>1395</v>
      </c>
    </row>
    <row r="554" spans="1:9" x14ac:dyDescent="0.25">
      <c r="A554">
        <v>2024</v>
      </c>
      <c r="B554">
        <v>12</v>
      </c>
      <c r="C554">
        <v>5</v>
      </c>
      <c r="D554">
        <v>1</v>
      </c>
      <c r="E554">
        <v>5405</v>
      </c>
      <c r="F554">
        <v>77</v>
      </c>
      <c r="G554">
        <v>8</v>
      </c>
      <c r="H554">
        <v>3</v>
      </c>
      <c r="I554">
        <v>1157</v>
      </c>
    </row>
    <row r="555" spans="1:9" x14ac:dyDescent="0.25">
      <c r="A555">
        <v>2024</v>
      </c>
      <c r="B555">
        <v>12</v>
      </c>
      <c r="C555">
        <v>5</v>
      </c>
      <c r="D555">
        <v>2</v>
      </c>
      <c r="E555">
        <v>5115</v>
      </c>
      <c r="F555">
        <v>72</v>
      </c>
      <c r="G555">
        <v>10</v>
      </c>
      <c r="H555">
        <v>3</v>
      </c>
      <c r="I555">
        <v>1094</v>
      </c>
    </row>
    <row r="556" spans="1:9" x14ac:dyDescent="0.25">
      <c r="A556">
        <v>2024</v>
      </c>
      <c r="B556">
        <v>12</v>
      </c>
      <c r="C556">
        <v>5</v>
      </c>
      <c r="D556">
        <v>3</v>
      </c>
      <c r="E556">
        <v>4812</v>
      </c>
      <c r="F556">
        <v>68</v>
      </c>
      <c r="G556">
        <v>8</v>
      </c>
      <c r="H556">
        <v>3</v>
      </c>
      <c r="I556">
        <v>994</v>
      </c>
    </row>
    <row r="557" spans="1:9" x14ac:dyDescent="0.25">
      <c r="A557">
        <v>2024</v>
      </c>
      <c r="B557">
        <v>12</v>
      </c>
      <c r="C557">
        <v>5</v>
      </c>
      <c r="D557">
        <v>4</v>
      </c>
      <c r="E557">
        <v>4554</v>
      </c>
      <c r="F557">
        <v>67</v>
      </c>
      <c r="G557">
        <v>9</v>
      </c>
      <c r="H557">
        <v>3</v>
      </c>
      <c r="I557">
        <v>981</v>
      </c>
    </row>
    <row r="558" spans="1:9" x14ac:dyDescent="0.25">
      <c r="A558">
        <v>2024</v>
      </c>
      <c r="B558">
        <v>12</v>
      </c>
      <c r="C558">
        <v>5</v>
      </c>
      <c r="D558">
        <v>5</v>
      </c>
      <c r="E558">
        <v>4789</v>
      </c>
      <c r="F558">
        <v>92</v>
      </c>
      <c r="G558">
        <v>14</v>
      </c>
      <c r="H558">
        <v>5</v>
      </c>
      <c r="I558">
        <v>1082</v>
      </c>
    </row>
    <row r="559" spans="1:9" x14ac:dyDescent="0.25">
      <c r="A559">
        <v>2024</v>
      </c>
      <c r="B559">
        <v>12</v>
      </c>
      <c r="C559">
        <v>5</v>
      </c>
      <c r="D559">
        <v>6</v>
      </c>
      <c r="E559">
        <v>6558</v>
      </c>
      <c r="F559">
        <v>176</v>
      </c>
      <c r="G559">
        <v>37</v>
      </c>
      <c r="H559">
        <v>11</v>
      </c>
      <c r="I559">
        <v>1567</v>
      </c>
    </row>
    <row r="560" spans="1:9" x14ac:dyDescent="0.25">
      <c r="A560">
        <v>2024</v>
      </c>
      <c r="B560">
        <v>12</v>
      </c>
      <c r="C560">
        <v>5</v>
      </c>
      <c r="D560">
        <v>7</v>
      </c>
      <c r="E560">
        <v>8570</v>
      </c>
      <c r="F560">
        <v>250</v>
      </c>
      <c r="G560">
        <v>45</v>
      </c>
      <c r="H560">
        <v>18</v>
      </c>
      <c r="I560">
        <v>2810</v>
      </c>
    </row>
    <row r="561" spans="1:9" x14ac:dyDescent="0.25">
      <c r="A561">
        <v>2024</v>
      </c>
      <c r="B561">
        <v>12</v>
      </c>
      <c r="C561">
        <v>5</v>
      </c>
      <c r="D561">
        <v>8</v>
      </c>
      <c r="E561">
        <v>10135</v>
      </c>
      <c r="F561">
        <v>318</v>
      </c>
      <c r="G561">
        <v>54</v>
      </c>
      <c r="H561">
        <v>23</v>
      </c>
      <c r="I561">
        <v>3615</v>
      </c>
    </row>
    <row r="562" spans="1:9" x14ac:dyDescent="0.25">
      <c r="A562">
        <v>2024</v>
      </c>
      <c r="B562">
        <v>12</v>
      </c>
      <c r="C562">
        <v>5</v>
      </c>
      <c r="D562">
        <v>9</v>
      </c>
      <c r="E562">
        <v>9391</v>
      </c>
      <c r="F562">
        <v>286</v>
      </c>
      <c r="G562">
        <v>60</v>
      </c>
      <c r="H562">
        <v>22</v>
      </c>
      <c r="I562">
        <v>3434</v>
      </c>
    </row>
    <row r="563" spans="1:9" x14ac:dyDescent="0.25">
      <c r="A563">
        <v>2024</v>
      </c>
      <c r="B563">
        <v>12</v>
      </c>
      <c r="C563">
        <v>5</v>
      </c>
      <c r="D563">
        <v>10</v>
      </c>
      <c r="E563">
        <v>8633</v>
      </c>
      <c r="F563">
        <v>264</v>
      </c>
      <c r="G563">
        <v>52</v>
      </c>
      <c r="H563">
        <v>20</v>
      </c>
      <c r="I563">
        <v>2671</v>
      </c>
    </row>
    <row r="564" spans="1:9" x14ac:dyDescent="0.25">
      <c r="A564">
        <v>2024</v>
      </c>
      <c r="B564">
        <v>12</v>
      </c>
      <c r="C564">
        <v>5</v>
      </c>
      <c r="D564">
        <v>11</v>
      </c>
      <c r="E564">
        <v>8582</v>
      </c>
      <c r="F564">
        <v>263</v>
      </c>
      <c r="G564">
        <v>53</v>
      </c>
      <c r="H564">
        <v>20</v>
      </c>
      <c r="I564">
        <v>2644</v>
      </c>
    </row>
    <row r="565" spans="1:9" x14ac:dyDescent="0.25">
      <c r="A565">
        <v>2024</v>
      </c>
      <c r="B565">
        <v>12</v>
      </c>
      <c r="C565">
        <v>5</v>
      </c>
      <c r="D565">
        <v>12</v>
      </c>
      <c r="E565">
        <v>8742</v>
      </c>
      <c r="F565">
        <v>261</v>
      </c>
      <c r="G565">
        <v>62</v>
      </c>
      <c r="H565">
        <v>22</v>
      </c>
      <c r="I565">
        <v>2931</v>
      </c>
    </row>
    <row r="566" spans="1:9" x14ac:dyDescent="0.25">
      <c r="A566">
        <v>2024</v>
      </c>
      <c r="B566">
        <v>12</v>
      </c>
      <c r="C566">
        <v>5</v>
      </c>
      <c r="D566">
        <v>13</v>
      </c>
      <c r="E566">
        <v>8842</v>
      </c>
      <c r="F566">
        <v>262</v>
      </c>
      <c r="G566">
        <v>59</v>
      </c>
      <c r="H566">
        <v>22</v>
      </c>
      <c r="I566">
        <v>2900</v>
      </c>
    </row>
    <row r="567" spans="1:9" x14ac:dyDescent="0.25">
      <c r="A567">
        <v>2024</v>
      </c>
      <c r="B567">
        <v>12</v>
      </c>
      <c r="C567">
        <v>5</v>
      </c>
      <c r="D567">
        <v>14</v>
      </c>
      <c r="E567">
        <v>9244</v>
      </c>
      <c r="F567">
        <v>279</v>
      </c>
      <c r="G567">
        <v>55</v>
      </c>
      <c r="H567">
        <v>22</v>
      </c>
      <c r="I567">
        <v>2925</v>
      </c>
    </row>
    <row r="568" spans="1:9" x14ac:dyDescent="0.25">
      <c r="A568">
        <v>2024</v>
      </c>
      <c r="B568">
        <v>12</v>
      </c>
      <c r="C568">
        <v>5</v>
      </c>
      <c r="D568">
        <v>15</v>
      </c>
      <c r="E568">
        <v>9826</v>
      </c>
      <c r="F568">
        <v>296</v>
      </c>
      <c r="G568">
        <v>58</v>
      </c>
      <c r="H568">
        <v>24</v>
      </c>
      <c r="I568">
        <v>2986</v>
      </c>
    </row>
    <row r="569" spans="1:9" x14ac:dyDescent="0.25">
      <c r="A569">
        <v>2024</v>
      </c>
      <c r="B569">
        <v>12</v>
      </c>
      <c r="C569">
        <v>5</v>
      </c>
      <c r="D569">
        <v>16</v>
      </c>
      <c r="E569">
        <v>11028</v>
      </c>
      <c r="F569">
        <v>331</v>
      </c>
      <c r="G569">
        <v>81</v>
      </c>
      <c r="H569">
        <v>28</v>
      </c>
      <c r="I569">
        <v>3635</v>
      </c>
    </row>
    <row r="570" spans="1:9" x14ac:dyDescent="0.25">
      <c r="A570">
        <v>2024</v>
      </c>
      <c r="B570">
        <v>12</v>
      </c>
      <c r="C570">
        <v>5</v>
      </c>
      <c r="D570">
        <v>17</v>
      </c>
      <c r="E570">
        <v>12018</v>
      </c>
      <c r="F570">
        <v>355</v>
      </c>
      <c r="G570">
        <v>69</v>
      </c>
      <c r="H570">
        <v>29</v>
      </c>
      <c r="I570">
        <v>3709</v>
      </c>
    </row>
    <row r="571" spans="1:9" x14ac:dyDescent="0.25">
      <c r="A571">
        <v>2024</v>
      </c>
      <c r="B571">
        <v>12</v>
      </c>
      <c r="C571">
        <v>5</v>
      </c>
      <c r="D571">
        <v>18</v>
      </c>
      <c r="E571">
        <v>12257</v>
      </c>
      <c r="F571">
        <v>355</v>
      </c>
      <c r="G571">
        <v>82</v>
      </c>
      <c r="H571">
        <v>29</v>
      </c>
      <c r="I571">
        <v>3976</v>
      </c>
    </row>
    <row r="572" spans="1:9" x14ac:dyDescent="0.25">
      <c r="A572">
        <v>2024</v>
      </c>
      <c r="B572">
        <v>12</v>
      </c>
      <c r="C572">
        <v>5</v>
      </c>
      <c r="D572">
        <v>19</v>
      </c>
      <c r="E572">
        <v>10700</v>
      </c>
      <c r="F572">
        <v>288</v>
      </c>
      <c r="G572">
        <v>62</v>
      </c>
      <c r="H572">
        <v>23</v>
      </c>
      <c r="I572">
        <v>3519</v>
      </c>
    </row>
    <row r="573" spans="1:9" x14ac:dyDescent="0.25">
      <c r="A573">
        <v>2024</v>
      </c>
      <c r="B573">
        <v>12</v>
      </c>
      <c r="C573">
        <v>5</v>
      </c>
      <c r="D573">
        <v>20</v>
      </c>
      <c r="E573">
        <v>8989</v>
      </c>
      <c r="F573">
        <v>214</v>
      </c>
      <c r="G573">
        <v>51</v>
      </c>
      <c r="H573">
        <v>17</v>
      </c>
      <c r="I573">
        <v>2777</v>
      </c>
    </row>
    <row r="574" spans="1:9" x14ac:dyDescent="0.25">
      <c r="A574">
        <v>2024</v>
      </c>
      <c r="B574">
        <v>12</v>
      </c>
      <c r="C574">
        <v>5</v>
      </c>
      <c r="D574">
        <v>21</v>
      </c>
      <c r="E574">
        <v>8658</v>
      </c>
      <c r="F574">
        <v>202</v>
      </c>
      <c r="G574">
        <v>38</v>
      </c>
      <c r="H574">
        <v>13</v>
      </c>
      <c r="I574">
        <v>2489</v>
      </c>
    </row>
    <row r="575" spans="1:9" x14ac:dyDescent="0.25">
      <c r="A575">
        <v>2024</v>
      </c>
      <c r="B575">
        <v>12</v>
      </c>
      <c r="C575">
        <v>5</v>
      </c>
      <c r="D575">
        <v>22</v>
      </c>
      <c r="E575">
        <v>7985</v>
      </c>
      <c r="F575">
        <v>176</v>
      </c>
      <c r="G575">
        <v>28</v>
      </c>
      <c r="H575">
        <v>10</v>
      </c>
      <c r="I575">
        <v>1959</v>
      </c>
    </row>
    <row r="576" spans="1:9" x14ac:dyDescent="0.25">
      <c r="A576">
        <v>2024</v>
      </c>
      <c r="B576">
        <v>12</v>
      </c>
      <c r="C576">
        <v>5</v>
      </c>
      <c r="D576">
        <v>23</v>
      </c>
      <c r="E576">
        <v>7128</v>
      </c>
      <c r="F576">
        <v>136</v>
      </c>
      <c r="G576">
        <v>19</v>
      </c>
      <c r="H576">
        <v>8</v>
      </c>
      <c r="I576">
        <v>1776</v>
      </c>
    </row>
    <row r="577" spans="1:9" x14ac:dyDescent="0.25">
      <c r="A577">
        <v>2024</v>
      </c>
      <c r="B577">
        <v>12</v>
      </c>
      <c r="C577">
        <v>5</v>
      </c>
      <c r="D577">
        <v>24</v>
      </c>
      <c r="E577">
        <v>6244</v>
      </c>
      <c r="F577">
        <v>103</v>
      </c>
      <c r="G577">
        <v>18</v>
      </c>
      <c r="H577">
        <v>6</v>
      </c>
      <c r="I577">
        <v>1465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SummaryReportBody</vt:lpstr>
      <vt:lpstr>Results</vt:lpstr>
      <vt:lpstr>Walker2017Header</vt:lpstr>
      <vt:lpstr>PM25</vt:lpstr>
      <vt:lpstr>ByHour2024frMOVES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He</dc:creator>
  <cp:lastModifiedBy>Windows User</cp:lastModifiedBy>
  <dcterms:created xsi:type="dcterms:W3CDTF">2018-10-12T18:25:13Z</dcterms:created>
  <dcterms:modified xsi:type="dcterms:W3CDTF">2020-11-16T19:21:56Z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72c8e2e7-27be-45b1-92e8-c1a1e2fe8a82</vt:lpwstr>
  </property>
</Properties>
</file>